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65" yWindow="1470" windowWidth="11970" windowHeight="3240" activeTab="0"/>
  </bookViews>
  <sheets>
    <sheet name="AG SAO GABRIEL  RS" sheetId="1" r:id="rId1"/>
  </sheets>
  <definedNames>
    <definedName name="_xlnm.Print_Area" localSheetId="0">'AG SAO GABRIEL  RS'!$A$1:$H$774</definedName>
    <definedName name="_xlnm.Print_Titles" localSheetId="0">'AG SAO GABRIEL  RS'!$10:$11</definedName>
  </definedNames>
  <calcPr fullCalcOnLoad="1"/>
</workbook>
</file>

<file path=xl/sharedStrings.xml><?xml version="1.0" encoding="utf-8"?>
<sst xmlns="http://schemas.openxmlformats.org/spreadsheetml/2006/main" count="2149" uniqueCount="1075">
  <si>
    <r>
      <t>A3 SIA - Acessibilidade universal, 15cmx15cm</t>
    </r>
    <r>
      <rPr>
        <sz val="10"/>
        <rFont val="MS Sans Serif"/>
        <family val="2"/>
      </rPr>
      <t xml:space="preserve"> </t>
    </r>
  </si>
  <si>
    <t>1.3.1</t>
  </si>
  <si>
    <t>1.3.2</t>
  </si>
  <si>
    <t>2.1.9</t>
  </si>
  <si>
    <t>2.1.11</t>
  </si>
  <si>
    <t>7.1</t>
  </si>
  <si>
    <t>7.2</t>
  </si>
  <si>
    <t>8.1</t>
  </si>
  <si>
    <t>8.2</t>
  </si>
  <si>
    <t>8.4</t>
  </si>
  <si>
    <t>9.2</t>
  </si>
  <si>
    <t xml:space="preserve">SALA DE AUTO-ATENDIMENTO </t>
  </si>
  <si>
    <t xml:space="preserve">SUBTOTAL SALA DE AUTO-ATENDIMENTO </t>
  </si>
  <si>
    <t>PROGRAMAÇÃO VISUAL / FACHADA</t>
  </si>
  <si>
    <t>1. OBJETO: OBRAS CIVIS, INSTALAÇÕES ELÉTRICAS, LÓGICAS E MECÂNICAS PARA A REFORMA DA AG. SÃO GABRIEL/RS</t>
  </si>
  <si>
    <t xml:space="preserve">       - revestimento de degrau em plurigoma  - escada</t>
  </si>
  <si>
    <t xml:space="preserve">       - Bandeira </t>
  </si>
  <si>
    <t xml:space="preserve">       - Testeira</t>
  </si>
  <si>
    <t xml:space="preserve">       - paineis divisórios cegos e com vidro, portas e visor  para reaproveitamento</t>
  </si>
  <si>
    <t xml:space="preserve">       - porta de abrir  em madeira -completa - PR</t>
  </si>
  <si>
    <t xml:space="preserve">       - porta de abrir  em ferro -completa - PFR02</t>
  </si>
  <si>
    <t xml:space="preserve">       - porta de abrir  em em aluminio com bandeira supeior em aluminio e ferro -completa - PAR</t>
  </si>
  <si>
    <t xml:space="preserve">       - janela ferro  - JFR01 e JFR02</t>
  </si>
  <si>
    <t xml:space="preserve">       - veneziana fixa em madeira - VR01 e VR02</t>
  </si>
  <si>
    <t xml:space="preserve">       - complemento para Testeira </t>
  </si>
  <si>
    <t xml:space="preserve">       - tampo de inox cuba, metais e armario aereo </t>
  </si>
  <si>
    <t xml:space="preserve">       - vaso sanitário completo</t>
  </si>
  <si>
    <t xml:space="preserve">       - mictório completo</t>
  </si>
  <si>
    <t xml:space="preserve">       - pia com coluna completa</t>
  </si>
  <si>
    <t xml:space="preserve">       - acessórios sanitários</t>
  </si>
  <si>
    <t xml:space="preserve">       - painéis de revestimento em madeira paredes internas</t>
  </si>
  <si>
    <t xml:space="preserve">       - forro em isopor</t>
  </si>
  <si>
    <t xml:space="preserve">       - divisória em maderia com porta </t>
  </si>
  <si>
    <t xml:space="preserve">       - passamão  em ferro e aluminio</t>
  </si>
  <si>
    <t xml:space="preserve">       - telhado com telha translucida , estrutura e algeroz - completo</t>
  </si>
  <si>
    <t xml:space="preserve">      - tratamento anti ferruginoso , fundo anti ferruginos, nas partes necessárias e preparação para receber pintura esmalte</t>
  </si>
  <si>
    <t xml:space="preserve">         - porta em aluminio anodizado cor branca completa  com vidro 110x210 -  abrir </t>
  </si>
  <si>
    <t xml:space="preserve">       - forro em placas e fechamento vertical em placas 125,0 x 62,5cm  com perfis metalicos brancos</t>
  </si>
  <si>
    <t xml:space="preserve">       - Gesso em nivel existente / recompor</t>
  </si>
  <si>
    <t>11.2</t>
  </si>
  <si>
    <t>Vidro:</t>
  </si>
  <si>
    <t>Aço</t>
  </si>
  <si>
    <t>XII</t>
  </si>
  <si>
    <t>INSTALAÇÃO DE AR CONDICIONADO</t>
  </si>
  <si>
    <t>SUBTOTAL INSTALAÇÃO DE AR CONDICIONADO</t>
  </si>
  <si>
    <t>Porta Giratoria Cilindrica 800mm cor branca - Nova a Instalar</t>
  </si>
  <si>
    <t xml:space="preserve">       - forro de gesso em nivel e fechamento vertical em gesso</t>
  </si>
  <si>
    <t xml:space="preserve">       - portico kit atm </t>
  </si>
  <si>
    <t xml:space="preserve">       - esquadria de aluminio e vidro completa com portas e grade</t>
  </si>
  <si>
    <t>Vidro temperado</t>
  </si>
  <si>
    <t>Ferragem completa para  porta de abrir de vidro temperado</t>
  </si>
  <si>
    <t>Mola hidraulica de piso</t>
  </si>
  <si>
    <t>Puxador duplo tipo alça</t>
  </si>
  <si>
    <t xml:space="preserve">conj </t>
  </si>
  <si>
    <t xml:space="preserve">    - PVA sem emassamento</t>
  </si>
  <si>
    <t xml:space="preserve">    - PVA com emassamento</t>
  </si>
  <si>
    <t xml:space="preserve">       - revestimento azulejos</t>
  </si>
  <si>
    <t xml:space="preserve">       - fita de piso anti derrapante </t>
  </si>
  <si>
    <t>11.1</t>
  </si>
  <si>
    <t xml:space="preserve">    - Acrílica sem emassamento </t>
  </si>
  <si>
    <t>SERRALHERIA</t>
  </si>
  <si>
    <t>8.3</t>
  </si>
  <si>
    <t>Máscara modelo novo conforme projeto e memorial fornecidos pelo Banrisul</t>
  </si>
  <si>
    <t>mod.</t>
  </si>
  <si>
    <t>numeração dos caixas</t>
  </si>
  <si>
    <t xml:space="preserve">Mesa Acessível </t>
  </si>
  <si>
    <t>tampo para mesa acessivel conforme padrão Banrisul</t>
  </si>
  <si>
    <t>totem para mesa acessivel conforme padrão Banrisul</t>
  </si>
  <si>
    <t>Biombos atendimento</t>
  </si>
  <si>
    <t>Biombos em vidro liso transparente 5mm, requadro de alumínio anodizado, cor branco, nas dimensões de 1,20mx1,40m, com película jateada intercalada. Inclui: fornecimento, montagem, perfil REF. ALCOA 30-026 ou equivalente, pés e sapatas, conforme padronização BANRISUL.</t>
  </si>
  <si>
    <t>painés de MDF com acabamento em formica liquida fosca  cor branco ref. L515 - branco real -catálogo Formica ano 2009 nas superficies externas</t>
  </si>
  <si>
    <t>esquadria aluminio anodizado cor branca  - completa com vidro</t>
  </si>
  <si>
    <t>montante em aluminio anodizado cor branca , 1 1/2' x 4' para estruturação , fixado ao piso.</t>
  </si>
  <si>
    <t>2.2.11</t>
  </si>
  <si>
    <t>2.2.12</t>
  </si>
  <si>
    <t>Porta-cartazes:</t>
  </si>
  <si>
    <t>COMPLEMENTOS/DIVERSOS</t>
  </si>
  <si>
    <t>Passa objetos de acrílico</t>
  </si>
  <si>
    <t>1.1</t>
  </si>
  <si>
    <t>PLANILHA DE ORÇAMENTOS - COMPRA DE MATERIAIS E/OU SERVIÇOS</t>
  </si>
  <si>
    <t>ITEM</t>
  </si>
  <si>
    <t>DESCRIÇÃO</t>
  </si>
  <si>
    <t>PREÇO UNITÁRIO</t>
  </si>
  <si>
    <t>PREÇO TOTAL</t>
  </si>
  <si>
    <t>MATERIAL</t>
  </si>
  <si>
    <t>MÃO DE OBRA</t>
  </si>
  <si>
    <t>1.0</t>
  </si>
  <si>
    <t>m²</t>
  </si>
  <si>
    <t>un</t>
  </si>
  <si>
    <t>I</t>
  </si>
  <si>
    <t>SUBTOTAL OBRAS CIVIS</t>
  </si>
  <si>
    <t>II</t>
  </si>
  <si>
    <t>m</t>
  </si>
  <si>
    <t>2.1</t>
  </si>
  <si>
    <t>1.2</t>
  </si>
  <si>
    <t>1.3</t>
  </si>
  <si>
    <t>1.4</t>
  </si>
  <si>
    <t>2.2</t>
  </si>
  <si>
    <t xml:space="preserve"> </t>
  </si>
  <si>
    <t>III</t>
  </si>
  <si>
    <t>x,xx</t>
  </si>
  <si>
    <t>2.3</t>
  </si>
  <si>
    <t>PROGRAMAÇÃO VISUAL INTERNA</t>
  </si>
  <si>
    <t>m³</t>
  </si>
  <si>
    <t>PINTURA</t>
  </si>
  <si>
    <t>3.1</t>
  </si>
  <si>
    <t>4.1</t>
  </si>
  <si>
    <t>5.1</t>
  </si>
  <si>
    <t>6.1</t>
  </si>
  <si>
    <t>9.1</t>
  </si>
  <si>
    <t>QUANT.</t>
  </si>
  <si>
    <t>UNID.</t>
  </si>
  <si>
    <t xml:space="preserve"> OBRAS CIVIS</t>
  </si>
  <si>
    <t xml:space="preserve"> INSTALAÇÕES PROVISÓRIAS</t>
  </si>
  <si>
    <t>conj.</t>
  </si>
  <si>
    <t xml:space="preserve"> SERVIÇOS PRELIMINARES</t>
  </si>
  <si>
    <t>Demolição</t>
  </si>
  <si>
    <t>2.1.1</t>
  </si>
  <si>
    <t>2.1.2</t>
  </si>
  <si>
    <t>2.1.3</t>
  </si>
  <si>
    <t>2.1.4</t>
  </si>
  <si>
    <t>2.1.5</t>
  </si>
  <si>
    <t>2.2.1</t>
  </si>
  <si>
    <t>2.2.2</t>
  </si>
  <si>
    <t>2.2.3</t>
  </si>
  <si>
    <t>2.2.5</t>
  </si>
  <si>
    <t>2.2.6</t>
  </si>
  <si>
    <t>2.2.7</t>
  </si>
  <si>
    <t>2.2.8</t>
  </si>
  <si>
    <t>2.2.9</t>
  </si>
  <si>
    <t>2.2.10</t>
  </si>
  <si>
    <t>conj</t>
  </si>
  <si>
    <t>Retirada de entulho</t>
  </si>
  <si>
    <t>PAVIMENTAÇÕES</t>
  </si>
  <si>
    <t>Pisos:</t>
  </si>
  <si>
    <t xml:space="preserve">       - regularizaçao para pavimentação colada </t>
  </si>
  <si>
    <t>REVESTIMENTOS</t>
  </si>
  <si>
    <t xml:space="preserve">      - chapisco</t>
  </si>
  <si>
    <t xml:space="preserve">      - emboço</t>
  </si>
  <si>
    <t xml:space="preserve">      - reboco</t>
  </si>
  <si>
    <t>ESQUADRIAS E ELEMENTOS METALICOS</t>
  </si>
  <si>
    <t>xxx</t>
  </si>
  <si>
    <t>FERRAGENS</t>
  </si>
  <si>
    <t>LIMPEZA</t>
  </si>
  <si>
    <t>Limpeza permanente da obra</t>
  </si>
  <si>
    <t>Limpeza final da obra</t>
  </si>
  <si>
    <t>PROGRAMAÇÃO VISUAL EXTERNA</t>
  </si>
  <si>
    <t>SUBTOTAL PROGRAMAÇÃO VISUAL</t>
  </si>
  <si>
    <t>IV</t>
  </si>
  <si>
    <t>INTERIORES</t>
  </si>
  <si>
    <t>DIVISÓRIAS E PAINÉIS:</t>
  </si>
  <si>
    <t>1.1.1</t>
  </si>
  <si>
    <t>SUBTOTAL INTERIORES</t>
  </si>
  <si>
    <t>V</t>
  </si>
  <si>
    <t>Adesivos:</t>
  </si>
  <si>
    <t>Placas de acrílico, conforme projeto anexo</t>
  </si>
  <si>
    <t>INSTALAÇÕES ELÉTRICAS:</t>
  </si>
  <si>
    <t>PAREDES</t>
  </si>
  <si>
    <t>Aço:</t>
  </si>
  <si>
    <t>INSTALAÇÕES HIDROSSANITÁRIAS</t>
  </si>
  <si>
    <t>SUBTOTAL INSTALAÇÕES HIDROSSANITÁRIAS</t>
  </si>
  <si>
    <t>1.1.2</t>
  </si>
  <si>
    <t>1.1.3</t>
  </si>
  <si>
    <t>VI</t>
  </si>
  <si>
    <t>6.2</t>
  </si>
  <si>
    <t>6.3</t>
  </si>
  <si>
    <t>XI</t>
  </si>
  <si>
    <t>INCÊNDIO</t>
  </si>
  <si>
    <t>SUBTOTAL INCENDIO</t>
  </si>
  <si>
    <t>Retirada</t>
  </si>
  <si>
    <t>Tapumes chapa compensada pintadas - fechamento fachada frontal com porta -tranca e chave.</t>
  </si>
  <si>
    <t>2.4</t>
  </si>
  <si>
    <t xml:space="preserve">      - azulejo ( 20cmx20cm, liso, brilhante, cor branco)</t>
  </si>
  <si>
    <t>Madeira:</t>
  </si>
  <si>
    <t>Porta de madeira</t>
  </si>
  <si>
    <t>Esquadria Auto Atendimento</t>
  </si>
  <si>
    <t>1.6</t>
  </si>
  <si>
    <t xml:space="preserve">       - elementos tatil individual de poliester auto adesivante alerta  INTERNO</t>
  </si>
  <si>
    <t xml:space="preserve">       - elementos tatil individual de poliester auto adesivantes direcional - INTERNO</t>
  </si>
  <si>
    <t>5.2</t>
  </si>
  <si>
    <t>KIT ATM BANRISUL</t>
  </si>
  <si>
    <t>Kit ATM Banrisul, conforme memorial em anexo</t>
  </si>
  <si>
    <t>Cabo unipolar flexível seção 2,5 mm².</t>
  </si>
  <si>
    <t>Cabo unipolar flexível seção 1,0 mm².</t>
  </si>
  <si>
    <t>Eletroduto de ferro diâmetro 25mm para interligar CD Cash Timer com tubulação de alarme.</t>
  </si>
  <si>
    <t>Caixa de passagem condulete diam. 25mm com tampa cega.</t>
  </si>
  <si>
    <t>Cabo CCI 05 pares para interligar KIT ATM até central de alarme</t>
  </si>
  <si>
    <t>1.5</t>
  </si>
  <si>
    <t>VII</t>
  </si>
  <si>
    <t>SUBTOTAL ELÉTRICO:</t>
  </si>
  <si>
    <t>VIII</t>
  </si>
  <si>
    <t>INSTALAÇÕES DE AUTOMAÇÃO (ELÉTRICA E SINAL).</t>
  </si>
  <si>
    <t>SUBTOTAL  AUTOMAÇÃO</t>
  </si>
  <si>
    <t>IX</t>
  </si>
  <si>
    <t>INSTALAÇÕES TELEFÔNICAS:</t>
  </si>
  <si>
    <t>SUBTOTAL TELEFÔNICO:</t>
  </si>
  <si>
    <t>X</t>
  </si>
  <si>
    <t>INSTALAÇÕES ALARME E CFTV</t>
  </si>
  <si>
    <t>SUBTOTAL ALARME/CFTV</t>
  </si>
  <si>
    <t>SERVIÇOS COMPLEMENTARES ELÉTRICA/AUTOMAÇÃO/TELEFÔNICO</t>
  </si>
  <si>
    <t>SUBTOTAL SERVIÇOS COMPLEMENTARES</t>
  </si>
  <si>
    <t xml:space="preserve">       - piso cerâmico e rodapé cerâmico</t>
  </si>
  <si>
    <t xml:space="preserve">       - rasgo em alvenaria para embutir eletrica</t>
  </si>
  <si>
    <t xml:space="preserve">       - porta giratória existente </t>
  </si>
  <si>
    <t>2.2.13</t>
  </si>
  <si>
    <t>2.2.14</t>
  </si>
  <si>
    <t>2.2.15</t>
  </si>
  <si>
    <t>2.2.16</t>
  </si>
  <si>
    <t>2.2.17</t>
  </si>
  <si>
    <t>6.4</t>
  </si>
  <si>
    <t>Relocar</t>
  </si>
  <si>
    <t>2.3.1</t>
  </si>
  <si>
    <t>Lixeiras de funcionário  em PVC diâmetro 25cm - altura 30cm - cor cinza</t>
  </si>
  <si>
    <t>10.1</t>
  </si>
  <si>
    <t>10.2</t>
  </si>
  <si>
    <t>2.1.6</t>
  </si>
  <si>
    <t xml:space="preserve">Capa assentos preferenciais </t>
  </si>
  <si>
    <t xml:space="preserve">      - esmalte sobre ferro com fundo antiferruginoso </t>
  </si>
  <si>
    <t xml:space="preserve">      - esmalte sobre ferro sem fundo antiferruginoso </t>
  </si>
  <si>
    <t>3.2</t>
  </si>
  <si>
    <t xml:space="preserve">       - maquina auto atendimento</t>
  </si>
  <si>
    <t>2.2.18</t>
  </si>
  <si>
    <t>2.1.7</t>
  </si>
  <si>
    <t>3.3</t>
  </si>
  <si>
    <t>Lixeiras</t>
  </si>
  <si>
    <t>lixeira reciclavel</t>
  </si>
  <si>
    <t>Organização e montagem geral do leiaute: mobiliário, biombos, estantes metálicas, porta cartazes, banners, relógio, quadros murais, vasos com folhagens, etc - conforme leiaute fornecido</t>
  </si>
  <si>
    <t xml:space="preserve">         - guarda corpo completo em aço inox</t>
  </si>
  <si>
    <t>2.2.19</t>
  </si>
  <si>
    <t>Tapumes</t>
  </si>
  <si>
    <t xml:space="preserve">1.1 </t>
  </si>
  <si>
    <t>Aluminio</t>
  </si>
  <si>
    <t>2.5</t>
  </si>
  <si>
    <t>2.6</t>
  </si>
  <si>
    <t>Placa de obra</t>
  </si>
  <si>
    <t>" as built"  de todos os projetos</t>
  </si>
  <si>
    <t xml:space="preserve">       - alvenaria</t>
  </si>
  <si>
    <t>2.1.8</t>
  </si>
  <si>
    <t xml:space="preserve">       - mascara metálica com divisor de sigilo</t>
  </si>
  <si>
    <t xml:space="preserve">      - persiana</t>
  </si>
  <si>
    <t xml:space="preserve">         - esquadria aluminio anodizado cor branca com grade - completa com vidro</t>
  </si>
  <si>
    <t xml:space="preserve">         - esquadria aluminio anodizado cor branca sem grade - completa com vidro</t>
  </si>
  <si>
    <t>4.1.2</t>
  </si>
  <si>
    <t xml:space="preserve">Mola hidráulica aérea Nº 3 -  DORMA - cor prata - para porta de acesso retaguarda
</t>
  </si>
  <si>
    <t>pelicula autoadesiva jateada e listrada conforme padrão Banrisul</t>
  </si>
  <si>
    <t>4.1.1</t>
  </si>
  <si>
    <t xml:space="preserve">     - porcelanato e rodapé em porcelanato h=15,0cm</t>
  </si>
  <si>
    <t xml:space="preserve">        - cerâmico e rodapé cerâmico  h=15,0cm </t>
  </si>
  <si>
    <t>2.1.10</t>
  </si>
  <si>
    <t>2.1.12</t>
  </si>
  <si>
    <t>4.2</t>
  </si>
  <si>
    <t>4.3</t>
  </si>
  <si>
    <t>4.4</t>
  </si>
  <si>
    <t>8.1.1</t>
  </si>
  <si>
    <t>8.1.2</t>
  </si>
  <si>
    <t>8.1.3</t>
  </si>
  <si>
    <t>8.2.1</t>
  </si>
  <si>
    <t>8.2.2</t>
  </si>
  <si>
    <t>10.3</t>
  </si>
  <si>
    <t>10.4</t>
  </si>
  <si>
    <t xml:space="preserve">Grade de ferro de segurança horizontal tipo cofre sem chapa cega dos dois lados </t>
  </si>
  <si>
    <t>Aluminio:</t>
  </si>
  <si>
    <t xml:space="preserve"> Porta caixa forte sem chapa de revestimento, somente grade- completa com ferragens:</t>
  </si>
  <si>
    <t xml:space="preserve">      - JVT01 e JVT02 - Vidro temperado fixo com bandeira superior tipo maximar em aluminio anodizado branco- completo com ferragens</t>
  </si>
  <si>
    <t xml:space="preserve">      - VT01, VT02, VT03 e VT04- Vidro temperado fixo e portas PVT01 e PVT02</t>
  </si>
  <si>
    <t xml:space="preserve">    - Acrílica com emassamento </t>
  </si>
  <si>
    <t>1.4.1</t>
  </si>
  <si>
    <t>1.4.2</t>
  </si>
  <si>
    <t>1.4.3</t>
  </si>
  <si>
    <t>1.4.4</t>
  </si>
  <si>
    <t>1.4.5</t>
  </si>
  <si>
    <t>1.4.6</t>
  </si>
  <si>
    <t>Porta cartaz grande - PC TAR -  dimensão 54x74cm em acrílico com fixação e acabamentos, conforme padronização BANRISUL</t>
  </si>
  <si>
    <t>Porta cartaz medio- PC INFO  -com dimensão 48,5x33,5cm em acrílico com fixação e acabamentos, conforme padronização BANRISUL</t>
  </si>
  <si>
    <t>Divisor de sigilo de Caixa  - padrão Banrisul</t>
  </si>
  <si>
    <t>Soleiras:</t>
  </si>
  <si>
    <t>peitoril:</t>
  </si>
  <si>
    <t>1.2.1</t>
  </si>
  <si>
    <t>1.2.2</t>
  </si>
  <si>
    <t>1.2.3</t>
  </si>
  <si>
    <t>1.2.4</t>
  </si>
  <si>
    <t>ACESSÓRIOS DE DEFICIENTES</t>
  </si>
  <si>
    <t xml:space="preserve">         - barra 45,0cm aço inox</t>
  </si>
  <si>
    <t xml:space="preserve">         - chapa para porta em aço inox</t>
  </si>
  <si>
    <t xml:space="preserve">      - Painel de gesso acartonado - duas faces c/uma chapa de cada lado - 10cm</t>
  </si>
  <si>
    <t xml:space="preserve">      - Painel de gesso acartonado verde - duas faces c/uma chapa de cada lado resistentes à agua - 10cm e 17cm</t>
  </si>
  <si>
    <t>SUPRA-ESTRUTURA</t>
  </si>
  <si>
    <t>Estrutura de concreto:</t>
  </si>
  <si>
    <t xml:space="preserve">       - contrapiso</t>
  </si>
  <si>
    <t>8.1.4</t>
  </si>
  <si>
    <t>8.3.1</t>
  </si>
  <si>
    <t>8.4.1</t>
  </si>
  <si>
    <t>A2H2 - Horário Atendimento</t>
  </si>
  <si>
    <t>A2H3 - Horário Autoatendimento</t>
  </si>
  <si>
    <t>A2PO - Passa objetos</t>
  </si>
  <si>
    <t xml:space="preserve">A4 SIA CG - Cão guia, 15cmx15cm </t>
  </si>
  <si>
    <t>PP15 - Agência e horário, 30cmx17,50cm, colada no pórtico</t>
  </si>
  <si>
    <t>PP14 - Pressione para sair, 24cmx13cm, colada no pórtico</t>
  </si>
  <si>
    <t>PP13 - Retire sua senha aqui, 24cmx13cm, colada</t>
  </si>
  <si>
    <t>PP1 - Privativo para funcionários, 52,5cmx14cm, colada</t>
  </si>
  <si>
    <t>PS2 - Caixas atendimento por senha, 52cmx14cm, suspensa</t>
  </si>
  <si>
    <t>PS1 - Autoantendimento, 52cmx14cm, suspensa</t>
  </si>
  <si>
    <t>PS10 - Gerente Geral, 52cmx14cm, suspensa</t>
  </si>
  <si>
    <t>PS11 - Gerente Adjunto, 52cmx14cm, suspensa</t>
  </si>
  <si>
    <t>PP9 - Sanitário Feminino, 15cmx15cm, colada</t>
  </si>
  <si>
    <t>PP8 - Sanitário  Masculino, 15cmx15cm, colada</t>
  </si>
  <si>
    <t>PP10 - Sanitário  ppne, 15cmx15cm, colada</t>
  </si>
  <si>
    <t>PP16 - Braile  unissex, 15cmx7cm, colada</t>
  </si>
  <si>
    <t>PP3 - No break, 52,5cmx14cm, colada</t>
  </si>
  <si>
    <t>PP5 - Arquivo, 52,5cmx14cm, colada</t>
  </si>
  <si>
    <t>PP2 - Ar condicionado, 52,5cmx14cm, colada</t>
  </si>
  <si>
    <t>PP17 - Braile masculino, 15cmx7cm, colada</t>
  </si>
  <si>
    <t>PP18 - Braile feminino, 15cmx7cm, colada</t>
  </si>
  <si>
    <t xml:space="preserve">      -  piso parquet </t>
  </si>
  <si>
    <t xml:space="preserve">       - porta de abrir  em ferro venezianada  -completa - PFVR</t>
  </si>
  <si>
    <t xml:space="preserve">       - rodapé em madeira e basalto</t>
  </si>
  <si>
    <t xml:space="preserve">      - contrapiso de concreto armado e=8,0cm</t>
  </si>
  <si>
    <t>EXTINTORES</t>
  </si>
  <si>
    <t>Extintor de incêndio   PQS-ABC 04 Kg -  com placas de identificação</t>
  </si>
  <si>
    <t>Extintor de incêndio  CO2 - 6 kg -  com placas de identificação</t>
  </si>
  <si>
    <t>PLACAS SINALIZAÇÃO</t>
  </si>
  <si>
    <t xml:space="preserve">perfil em aluminio natural 4,0 x 8,0cm </t>
  </si>
  <si>
    <t xml:space="preserve">    - Esmalte sintético sobre madeira c/ emassamento </t>
  </si>
  <si>
    <t>2.7</t>
  </si>
  <si>
    <t>2.6.1</t>
  </si>
  <si>
    <t>2.6.2</t>
  </si>
  <si>
    <t xml:space="preserve">      - Anel em plástico rígido ABS aparafusado para corrimão</t>
  </si>
  <si>
    <t xml:space="preserve">      - Placa tátil início-fim para corrimão</t>
  </si>
  <si>
    <t>INSTALAÇÕES ELÉTRICAS</t>
  </si>
  <si>
    <t>INFRA-ESTRUTURA</t>
  </si>
  <si>
    <t>8.1.6</t>
  </si>
  <si>
    <t>8.1.7</t>
  </si>
  <si>
    <t>8.1.8</t>
  </si>
  <si>
    <t>8.1.9</t>
  </si>
  <si>
    <t>8.1.10</t>
  </si>
  <si>
    <t>8.1.11</t>
  </si>
  <si>
    <t>8.1.12</t>
  </si>
  <si>
    <t>8.1.13</t>
  </si>
  <si>
    <t xml:space="preserve">       - sanca de fechamento de duto de exaustão em gesso </t>
  </si>
  <si>
    <t xml:space="preserve">      - basalto natural serrado até 4,0cm</t>
  </si>
  <si>
    <t xml:space="preserve">       - placa cimento amarelo alerta 25,0cm x25,0cm - EXTERNO</t>
  </si>
  <si>
    <t>soleira em granito marrom polido idem existente e=25,0cm</t>
  </si>
  <si>
    <t>peitoril  em granito marrom polido idem existente e=35,0cm com pingadeira externa</t>
  </si>
  <si>
    <t xml:space="preserve">      - lajota ceramica e rodapé ceramico idem existente</t>
  </si>
  <si>
    <t>9.3</t>
  </si>
  <si>
    <t>9.4</t>
  </si>
  <si>
    <t>10.1.1</t>
  </si>
  <si>
    <t>10.1.2</t>
  </si>
  <si>
    <t>10.1.3</t>
  </si>
  <si>
    <t>10.1.4</t>
  </si>
  <si>
    <t xml:space="preserve">         - PM 01  e PM01' - 90cmx210cm - 01 folha - abrir</t>
  </si>
  <si>
    <t xml:space="preserve">         - PM 02 - 80cmx210cm - 01 folha - abrir </t>
  </si>
  <si>
    <t xml:space="preserve">         - PM 03 - 70cmx210cm - 01 folha - abrir </t>
  </si>
  <si>
    <t>10.2.1</t>
  </si>
  <si>
    <t>10.2.1.1</t>
  </si>
  <si>
    <t xml:space="preserve">  -  PF01 - 100,0 x 210,0cm - abrir  tipo cofre</t>
  </si>
  <si>
    <t xml:space="preserve">  -  PF02 - 100,0 x 210,0cm - abrir  tipo cofre ( somente grade)</t>
  </si>
  <si>
    <t>10.2.1.2</t>
  </si>
  <si>
    <t>10.2.1.3</t>
  </si>
  <si>
    <t xml:space="preserve">  -  PF03 - 80,0 x 210,0cm - abrir  cega</t>
  </si>
  <si>
    <t>10.2.2</t>
  </si>
  <si>
    <t>10.2.2.1</t>
  </si>
  <si>
    <t>10.2.2.2</t>
  </si>
  <si>
    <t>10.3.1</t>
  </si>
  <si>
    <t>10.2.3</t>
  </si>
  <si>
    <t xml:space="preserve">      - JA01 - 180cm x 80cm - correr em aluminio anodizado branco com vidro miniboreal</t>
  </si>
  <si>
    <t>10.3.2</t>
  </si>
  <si>
    <t>10.4.1</t>
  </si>
  <si>
    <t>10.4.2</t>
  </si>
  <si>
    <t xml:space="preserve"> interna para porta dupla de correr - 02 folha - PM04</t>
  </si>
  <si>
    <t xml:space="preserve"> interna de abrir tipo alavanca - 01 folha - PM01, PM01', PM02 , PM03 </t>
  </si>
  <si>
    <t>11.1.1</t>
  </si>
  <si>
    <t>11.1.2</t>
  </si>
  <si>
    <t>11.1.3</t>
  </si>
  <si>
    <t>11.2.1</t>
  </si>
  <si>
    <t>11.2.2</t>
  </si>
  <si>
    <t>11.2.3</t>
  </si>
  <si>
    <t>12.1</t>
  </si>
  <si>
    <t>12.2</t>
  </si>
  <si>
    <t>12.3</t>
  </si>
  <si>
    <t>12.4</t>
  </si>
  <si>
    <t>12.5</t>
  </si>
  <si>
    <t>12.7</t>
  </si>
  <si>
    <t>12.8</t>
  </si>
  <si>
    <t>12.9</t>
  </si>
  <si>
    <t>13.1</t>
  </si>
  <si>
    <t>PS3 - Plataforma de Atendimento, 52cmx14cm, suspensa</t>
  </si>
  <si>
    <t>3.4</t>
  </si>
  <si>
    <t>APARELHOS E ACESSÓRIOS SANITÁRIOS</t>
  </si>
  <si>
    <t>vaso sanitario com caixa acoplada dual flux  - linha vogue plus - DECA</t>
  </si>
  <si>
    <t>1.7</t>
  </si>
  <si>
    <t>1.8</t>
  </si>
  <si>
    <t>1.10</t>
  </si>
  <si>
    <t xml:space="preserve">saboneteira </t>
  </si>
  <si>
    <t>1.11</t>
  </si>
  <si>
    <t>1.12</t>
  </si>
  <si>
    <t>toalheiro p/ papel toalha</t>
  </si>
  <si>
    <t>cabideiro</t>
  </si>
  <si>
    <t>espelhos prata lapidado:</t>
  </si>
  <si>
    <t>METAIS SANITÁRIOS</t>
  </si>
  <si>
    <t>torneira decamatic para sanitarios</t>
  </si>
  <si>
    <t>torneira de serviço</t>
  </si>
  <si>
    <t xml:space="preserve">50,0 x 90,0cm </t>
  </si>
  <si>
    <t>torneira para  copa</t>
  </si>
  <si>
    <t>Divisorias sanitarias</t>
  </si>
  <si>
    <t>porta sanitaria em laminado estrutural branco 60 ,0 x 165,0cm</t>
  </si>
  <si>
    <t>9.5</t>
  </si>
  <si>
    <t xml:space="preserve">      - pastilha cerâmica existente/manter/limpar</t>
  </si>
  <si>
    <t>Mobiliário Copa:</t>
  </si>
  <si>
    <t>REDE DE ÁGUA FRIA</t>
  </si>
  <si>
    <t>FORROS  E COBERTURA</t>
  </si>
  <si>
    <t>Forros:</t>
  </si>
  <si>
    <t>7.1.1</t>
  </si>
  <si>
    <t>7.1.2</t>
  </si>
  <si>
    <t>7.1.3</t>
  </si>
  <si>
    <t>Coberturas</t>
  </si>
  <si>
    <t>7.2.1</t>
  </si>
  <si>
    <t>vaso sanitario sem caixa acoplada - linha vogue plus - DECA</t>
  </si>
  <si>
    <t>vaso sanitario c/asento sanit.completo - linha confort - DECA</t>
  </si>
  <si>
    <t>1.12.1</t>
  </si>
  <si>
    <t>Fornecer e instalar com estrutura de sustentação,Testeira T6-600, medindo 600X110X22cm, em chapa galvanizada vazada, com logomarca em acrílico termomoldada, com fechamento no verso da logomarca com mesmo acabamento de pintura, conforme projeto e memorial descritivo padrão do Banco</t>
  </si>
  <si>
    <t>Bandeira B2-135, medindo 135X45X15cm, em chapa galvanizada vazada, com logomarca em acrílico termomoldada, com fechamento no verso da logomarca com mesmo acabamento de pintura, conforme projeto e memorial descritivo padrão do Banco</t>
  </si>
  <si>
    <t xml:space="preserve">      -  Pórtico BE-ATM  em chapa galvanizada vazada, com logomarca em acrílico conforme projeto e memorial. </t>
  </si>
  <si>
    <t>Administração Local para obras de médio porte, até 150 dias (1 engenheiro, 1 mestre de obras, despesa com alimentação, transporte e estada) - para a área total de intervenção equivalente a 830,00m2</t>
  </si>
  <si>
    <t>ELEVADORES E PLATAFORMA ELEVATÓRIAS</t>
  </si>
  <si>
    <t>14.1</t>
  </si>
  <si>
    <t>14.2</t>
  </si>
  <si>
    <t>14.3</t>
  </si>
  <si>
    <t xml:space="preserve">     - Elevador de Uso Restrito   ATENTAR para o item C  descrito abaixo - OBSERVAÇÕES ELEVADOR DE USO RESTRITO:</t>
  </si>
  <si>
    <t>1.9</t>
  </si>
  <si>
    <t>mictório</t>
  </si>
  <si>
    <t>granito marrom polido idem existente h=10,0cm/10,0cm b=15,0cm</t>
  </si>
  <si>
    <t xml:space="preserve">      - granito marrom idem existente  levigado em placas</t>
  </si>
  <si>
    <t xml:space="preserve">      - granito marrom idem existente  polido em placas idem existente </t>
  </si>
  <si>
    <t>8.1.5</t>
  </si>
  <si>
    <t>Cachepot's</t>
  </si>
  <si>
    <t xml:space="preserve">Folhagem - 1,20m a 1,50m altura </t>
  </si>
  <si>
    <t xml:space="preserve">Folhagens  </t>
  </si>
  <si>
    <t>4.2.1</t>
  </si>
  <si>
    <t>4.2.2</t>
  </si>
  <si>
    <t>4.5</t>
  </si>
  <si>
    <t>4.5.1</t>
  </si>
  <si>
    <t>4.5.2</t>
  </si>
  <si>
    <t>4.6</t>
  </si>
  <si>
    <t>6.5</t>
  </si>
  <si>
    <t xml:space="preserve">       - tijolo furado (6 furos) e=15,0cm</t>
  </si>
  <si>
    <t xml:space="preserve">       - tijolo furado (6 furos) - e=25,0cm</t>
  </si>
  <si>
    <t xml:space="preserve">       - tijolo maciço - e=25,0cm</t>
  </si>
  <si>
    <t>degrau e espelho em granito marrom polido idem existente com ranhuras anti derrapante na borda b=74,0 h=var.10,0/7,0</t>
  </si>
  <si>
    <t>8.2.3</t>
  </si>
  <si>
    <t>soleira em granito marrom polido idem existente e=50,0cm</t>
  </si>
  <si>
    <t xml:space="preserve">      - granito marrom polido existente/ manter / limpar ( degraus e piso)</t>
  </si>
  <si>
    <t>Limpeza com hidrojato Fachadas, poço de luz,  esquadrias  e peitoris externos</t>
  </si>
  <si>
    <t>Pelicula de proteção solar prata reflexiva para VT01, VT02, VT03 e VT04</t>
  </si>
  <si>
    <t>4.5.3</t>
  </si>
  <si>
    <t>lavatório com coluna  grande - linha vogue plus - DECA</t>
  </si>
  <si>
    <t xml:space="preserve">lavatório com coluna suspensa grande - linha vogue plus - DECA </t>
  </si>
  <si>
    <t xml:space="preserve">             - grade de segurança interna - antessala cofre</t>
  </si>
  <si>
    <t xml:space="preserve">             - grade de segurança GF01, GF02 e GF03</t>
  </si>
  <si>
    <t>Tela para janelas JFE08 e JA01</t>
  </si>
  <si>
    <t xml:space="preserve">       - piso lajota ceramica com rodapé em lajota ceramica</t>
  </si>
  <si>
    <t xml:space="preserve">      -  piso pedra basalto </t>
  </si>
  <si>
    <t xml:space="preserve">       - piso basalto irregular para instalação piso tatil externo</t>
  </si>
  <si>
    <t xml:space="preserve">       - churrasqueira completa</t>
  </si>
  <si>
    <t xml:space="preserve">      -  piso pedra granito marrom</t>
  </si>
  <si>
    <t xml:space="preserve">       - peitoril e tabeira em  granito marrom</t>
  </si>
  <si>
    <t xml:space="preserve">       - degrau e espelho em granito marrom escada interna uso publico</t>
  </si>
  <si>
    <t xml:space="preserve">       - porta de abrir dupla em em aluminio e vidro -completa - PFR01 e PFR05</t>
  </si>
  <si>
    <t xml:space="preserve">       - corrimão e guarda em ferro, aluminio e acrilico - escada interna de uso publico e rampa interna no acesso</t>
  </si>
  <si>
    <t xml:space="preserve">       - marco em madeira -completo - MR</t>
  </si>
  <si>
    <t xml:space="preserve">       - revestimento granito marrom fachada</t>
  </si>
  <si>
    <t xml:space="preserve">       - janela ferro  - JFR03,  JFR04 e JRF05</t>
  </si>
  <si>
    <t xml:space="preserve">       - soleira em chapa xadrez</t>
  </si>
  <si>
    <t xml:space="preserve">       - estantes e prateleiras de madeira - arquivos, sala associação, cofre.</t>
  </si>
  <si>
    <t xml:space="preserve">       - porta de abrir  em ferro -completa - PFR04</t>
  </si>
  <si>
    <t xml:space="preserve">       - grade em ferro e porta de grade em ferro - GFR</t>
  </si>
  <si>
    <t>pç</t>
  </si>
  <si>
    <t>kg</t>
  </si>
  <si>
    <t>2.8</t>
  </si>
  <si>
    <t>2.9</t>
  </si>
  <si>
    <t>2.10</t>
  </si>
  <si>
    <t>2.11</t>
  </si>
  <si>
    <t>2.12</t>
  </si>
  <si>
    <t>2.13</t>
  </si>
  <si>
    <t>2.14</t>
  </si>
  <si>
    <t>2.15</t>
  </si>
  <si>
    <t>2.16</t>
  </si>
  <si>
    <t>2.17</t>
  </si>
  <si>
    <t>2.18</t>
  </si>
  <si>
    <t>cj</t>
  </si>
  <si>
    <t>5.3</t>
  </si>
  <si>
    <t xml:space="preserve">         - PM 04 - 2x80cmx210cm - 02 folhas - correr</t>
  </si>
  <si>
    <t>2.7.1</t>
  </si>
  <si>
    <t>2.7.2</t>
  </si>
  <si>
    <t xml:space="preserve">     - sinalização visual para degraus amarela</t>
  </si>
  <si>
    <t>tampo em inox com cuba e espelho 150,0 x 52,0cm</t>
  </si>
  <si>
    <t>balcão  branco - 150,0 x 52,0cm</t>
  </si>
  <si>
    <t>armário aéreo - 150,0 x 30,0cm</t>
  </si>
  <si>
    <t>papeleira em rolo</t>
  </si>
  <si>
    <t>divisória sanitaria em granito marrom idem existente polido e=2,0cm com ferragens</t>
  </si>
  <si>
    <t>soleira e tabeira em granito marrom polido idem existente e = 10,0 e 15,0cm</t>
  </si>
  <si>
    <t>degrau e espelho em granito marrom polido idem existente com ranhuras anti derrapante na borda b=28,0 h=17,5</t>
  </si>
  <si>
    <t>Mureta:</t>
  </si>
  <si>
    <t>8.5</t>
  </si>
  <si>
    <t>8.5.1</t>
  </si>
  <si>
    <t>8.5.2</t>
  </si>
  <si>
    <t xml:space="preserve">MONTAGEM DO QGBT E CENTROS DE DISTRIBUIÇÃO (CDs): </t>
  </si>
  <si>
    <t>Quadro de Força montado em caixa de comando com dimensões minimas de 1000x600x150mm, com barramento DIN de FNT PARA 200 Ampéres, placa de montagem - Completo - QGBT</t>
  </si>
  <si>
    <t>Quadro de Força montado em caixa de comando com dimensões minimas de 1000x600x150mm, com barramento DIN de FNT para 150 Ampéres , placa de montagem - Completo - (CD-1, CD-1A, CD-2, QDAC1, QDAC2 e CD-COB)</t>
  </si>
  <si>
    <t xml:space="preserve">Disjuntor de proteção para grupo capacitivo de 2,5 KVAr </t>
  </si>
  <si>
    <t>Disjuntores Tripolar/18,0kA</t>
  </si>
  <si>
    <t xml:space="preserve">            - 3x50A - Geral (CD- BK)</t>
  </si>
  <si>
    <t xml:space="preserve">            - 3x50A - NBK</t>
  </si>
  <si>
    <t xml:space="preserve">            - 3x25A - GERAL ELEV, CD-COB E CD-01A</t>
  </si>
  <si>
    <t xml:space="preserve">            - 3x32A - GERAL CD-02</t>
  </si>
  <si>
    <t xml:space="preserve">            - 3x50A - GERAL NBK e QDAC-1</t>
  </si>
  <si>
    <t xml:space="preserve">            - 3x63A - GERAL CD-01</t>
  </si>
  <si>
    <t xml:space="preserve">            - 3x90A - GERAL QDAC-2</t>
  </si>
  <si>
    <t xml:space="preserve">            - 3x175A - GERAL QGBT e MEDIÇÃO</t>
  </si>
  <si>
    <t>Disjuntores Monopolares/mínimo 6kA - DPS</t>
  </si>
  <si>
    <t xml:space="preserve">            - 80A</t>
  </si>
  <si>
    <t xml:space="preserve">            - 50A</t>
  </si>
  <si>
    <t xml:space="preserve">            - 25A</t>
  </si>
  <si>
    <t>Capacitor trifásico 2,5 kVAr - 380/220V</t>
  </si>
  <si>
    <t>Cabo unipolar flexivel seção 10,0 mm² / 0,6/1kv - Alimentador do CD-BK, QDAC1 E CD-02</t>
  </si>
  <si>
    <t>Cabo unipolar flexivel seção 10,0 mm² / 0,6/1kv - Terras do CD-BK, QDAC1 E CD-02 - VERDE</t>
  </si>
  <si>
    <t>Cabo unipolar flexivel seção 6 mm² / 0,6/1kv - Alimentador do ELEV, COB E CD-01A(QGBT)</t>
  </si>
  <si>
    <t>Cabo unipolar flexivel seção 6 mm² / 0,6/1kv - Aterramento do ELEV, COB E CD-01A(QGBT)-VERDE</t>
  </si>
  <si>
    <t>Cabo unipolar flexivel seção 16 mm² / 0,6/1kv - Alimentador do CD-01(QGBT)</t>
  </si>
  <si>
    <t>Cabo unipolar flexivel seção 16 mm² / 0,6/1kv - Aterramento do CD- 01(QGBT)-VERDE</t>
  </si>
  <si>
    <t>Cabo unipolar flexivel seção 35 mm² / 0,6/1kv - Alimentador do QDAC-2</t>
  </si>
  <si>
    <t>Cabo unipolar flexivel seção 70 mm² / 0,6/1kv - Alimentador do QGBT</t>
  </si>
  <si>
    <t>Cabo unipolar flexivel seção 35 mm² / 0,6/1kv - Aterramento do QGBT VERDE</t>
  </si>
  <si>
    <t>Supressores de Surto com encapsulamento 65 kA</t>
  </si>
  <si>
    <t>Supressores de Surto com encapsulamento 40kA</t>
  </si>
  <si>
    <t>Cabo unipolar flexivel seção 16mm²  - PVC 70º 750V - DPS</t>
  </si>
  <si>
    <t>Disjuntores Monopolares/4,5kA</t>
  </si>
  <si>
    <t xml:space="preserve">            - 16A</t>
  </si>
  <si>
    <t xml:space="preserve">            - 20A</t>
  </si>
  <si>
    <t>1.13</t>
  </si>
  <si>
    <t>Disjuntores Tripolares/4,5kA</t>
  </si>
  <si>
    <t xml:space="preserve">            - 32A</t>
  </si>
  <si>
    <t xml:space="preserve">            - 40A</t>
  </si>
  <si>
    <t>1.14</t>
  </si>
  <si>
    <t xml:space="preserve">Dispositivo IDR 25A sensibilidade 30mA </t>
  </si>
  <si>
    <t>1.15</t>
  </si>
  <si>
    <t xml:space="preserve">Dispositivo IDR 4x63A sensibilidade 300mA </t>
  </si>
  <si>
    <t>1.16</t>
  </si>
  <si>
    <t xml:space="preserve">Dispositivo IDR 4x32A sensibilidade 300mA </t>
  </si>
  <si>
    <t>1.17</t>
  </si>
  <si>
    <t xml:space="preserve">Dispositivo IDR 4x25A sensibilidade 300mA </t>
  </si>
  <si>
    <t>1.18</t>
  </si>
  <si>
    <t>Eletroduto ferro ø 40mm.</t>
  </si>
  <si>
    <t>1.19</t>
  </si>
  <si>
    <t>Caiax de equalização de potenciais (equipotencialização) 30x30x10cm com tampa e barra de cobre de 5mmx3/4"x15cm afixada ao fundo da caixa através de isoladores de epóxi isolação 600V</t>
  </si>
  <si>
    <t>PONTOS DE LUZ /TOMADAS e AR CONDICIONADO</t>
  </si>
  <si>
    <t xml:space="preserve"> Luminária de EMBUTIR - 2x54W com aletas brancas completa - Suportes, Lâmpadas Trifósforo 54 W e reator eletrônico 220V AFP - 2x54W - THD &lt;10% - Garantia de 02 Anos.</t>
  </si>
  <si>
    <t xml:space="preserve"> Luminária de SOBREPOR - 2x54W com aletas brancas completa - Suportes, Lâmpadas Trifósforo 54 W e reator eletrônico 220V AFP - 2x54W - THD &lt;10% - Garantia de 02 Anos.</t>
  </si>
  <si>
    <t xml:space="preserve"> Luminária de EMBUTIR - 2x28W com aletas brancas completa - Suportes, Lâmpadas Trifósforo 28 W e reator eletrônico 220V AFP - 2x28W - THD &lt;10% - Garantia de 02 Anos.</t>
  </si>
  <si>
    <t xml:space="preserve"> Luminária de SOBREPOR - 2x28W com aletas brancas completa - Suportes, Lâmpadas Trifósforo 28 W e reator eletrônico 220V AFP - 2x28W - THD &lt;10% - Garantia de 02 Anos.</t>
  </si>
  <si>
    <t>LUMINÁRIA DECORATIVA DE SOBREPOR PARA LÂMPADA FLUORESCENTE COMPACTA 1x15W COM REFLETOR DE ALUMÍNIO E DIFUSOR DE VIDRO
 - Garantia de 02 Anos.</t>
  </si>
  <si>
    <t>LUMINÁRIA TIPO ARANDELA DE SOBREPOR PARA LÂMPADA FLUORESCENTE COMPACTA 1x15W COM REFLETOR DE ALUMÍNIO E DIFUSOR DE VIDRO
 - Garantia de 02 Anos.</t>
  </si>
  <si>
    <t>Condutor unipolar flexível Afumex:</t>
  </si>
  <si>
    <t xml:space="preserve">          - seção 2,5mm² - (iluminação/Tomadas).</t>
  </si>
  <si>
    <t xml:space="preserve">          - seção 4,0mm² - (Tomadas).</t>
  </si>
  <si>
    <t xml:space="preserve">          - seção 6,0mm² - (Tomadas).</t>
  </si>
  <si>
    <t xml:space="preserve"> Suporte p/tres blocos com, duas tomadas tipo bloco NBR.20A (azul) , mais um bloco cego</t>
  </si>
  <si>
    <t>Espelho de pvc branco 4x2" (100x50mm) com:</t>
  </si>
  <si>
    <t>2.9.1</t>
  </si>
  <si>
    <t xml:space="preserve">          - interruptor simples.</t>
  </si>
  <si>
    <t>2.9.2</t>
  </si>
  <si>
    <t xml:space="preserve">          - interruptor duplo.</t>
  </si>
  <si>
    <t>2.9.3</t>
  </si>
  <si>
    <t xml:space="preserve">          - interruptor triplo</t>
  </si>
  <si>
    <t>2.9.4</t>
  </si>
  <si>
    <t xml:space="preserve">          - interruptor paralelo</t>
  </si>
  <si>
    <t xml:space="preserve">Caixa condulete diam. 20mm com: </t>
  </si>
  <si>
    <t>2.10.1</t>
  </si>
  <si>
    <t>2.10.2</t>
  </si>
  <si>
    <t xml:space="preserve">          - tomada novo padrão brasileiro 20A</t>
  </si>
  <si>
    <t>Espelho cego 4x2"/4x4" de pvc branco</t>
  </si>
  <si>
    <t>Caixa embutir parede 100x50x50mm (4x2") Dry Wall</t>
  </si>
  <si>
    <t>Caixa tipo condulete com tampa cega:</t>
  </si>
  <si>
    <t>2.13.1</t>
  </si>
  <si>
    <t xml:space="preserve">          - ø 20mm.</t>
  </si>
  <si>
    <t>2.13.2</t>
  </si>
  <si>
    <t xml:space="preserve">          - ø 25mm.</t>
  </si>
  <si>
    <t>Eletroduto de ferro:</t>
  </si>
  <si>
    <t>2.14.1</t>
  </si>
  <si>
    <t>2.14.2</t>
  </si>
  <si>
    <t>2.14.3</t>
  </si>
  <si>
    <t xml:space="preserve">         - ø 50mm.</t>
  </si>
  <si>
    <t>Eletroduto de PVC:</t>
  </si>
  <si>
    <t>2.15.1</t>
  </si>
  <si>
    <t>2.15.2</t>
  </si>
  <si>
    <t xml:space="preserve">          - ø 32mm.</t>
  </si>
  <si>
    <t>Canaleta aluminio 73x25 dupla c/ tampa de encaixe - Branca</t>
  </si>
  <si>
    <t>Curva 90º Vertical específica de canaleta de aluminio 73x25mm</t>
  </si>
  <si>
    <t>Adaptador 2x3/4"  específica de canaleta de aluminio 73x25mm</t>
  </si>
  <si>
    <t>2.19</t>
  </si>
  <si>
    <t>Eletrocalha lisa 150x75mm , c/ septo divisor</t>
  </si>
  <si>
    <t>2.20</t>
  </si>
  <si>
    <t>Tampa para eletrocalha 150mm</t>
  </si>
  <si>
    <t>2.21</t>
  </si>
  <si>
    <t>Cabo unipolar flexivel seção 4,0mm²  - PVC 70º 750V (ac)</t>
  </si>
  <si>
    <t>2.22</t>
  </si>
  <si>
    <t>Eletrocalha lisa 150x75mm , s/ septo divisor</t>
  </si>
  <si>
    <t>2.23</t>
  </si>
  <si>
    <t>Eletrocalha lisa 150x75mm , tripartida</t>
  </si>
  <si>
    <t>2.24</t>
  </si>
  <si>
    <t>2.25</t>
  </si>
  <si>
    <t xml:space="preserve">Suporte suspensão para eletrocalha 150x75mm </t>
  </si>
  <si>
    <t>2.26</t>
  </si>
  <si>
    <t>Curva horizontal para eletrocalha 150x75mm</t>
  </si>
  <si>
    <t>2.27</t>
  </si>
  <si>
    <t>Acoplamento para painel de eletrocalha 150x75mm</t>
  </si>
  <si>
    <t>2.28</t>
  </si>
  <si>
    <t>Acessorios para eletrocalha 150 x 75mm</t>
  </si>
  <si>
    <t>2.29</t>
  </si>
  <si>
    <t>Perfilado 38x38mm chapa 14</t>
  </si>
  <si>
    <t>2.30</t>
  </si>
  <si>
    <t>Suporte longo p/perfilado 38x38mm</t>
  </si>
  <si>
    <t>2.31</t>
  </si>
  <si>
    <t>Base c/ 4 furos fixação externa p/perfilado 38x38mm</t>
  </si>
  <si>
    <t xml:space="preserve"> un</t>
  </si>
  <si>
    <t>2.32</t>
  </si>
  <si>
    <t xml:space="preserve">Emendas Internas ("I", "L") para perfilado 38x38mm  </t>
  </si>
  <si>
    <t>2.33</t>
  </si>
  <si>
    <t>Caixa de perfilado com tomada novo padrão brasileiro</t>
  </si>
  <si>
    <t>2.34</t>
  </si>
  <si>
    <t>Derivação lateral p/ eletroduto</t>
  </si>
  <si>
    <t>2.35</t>
  </si>
  <si>
    <t>Parafusos, porcas e arruelas para perfilados/eletrocalha</t>
  </si>
  <si>
    <t>2.36</t>
  </si>
  <si>
    <t>Chumbador rosca interna 1/4"</t>
  </si>
  <si>
    <t>2.37</t>
  </si>
  <si>
    <t>Timer p/  iluminação interna/externa</t>
  </si>
  <si>
    <t>2.38</t>
  </si>
  <si>
    <t>Contactora TRIPOLAR CWM25 A</t>
  </si>
  <si>
    <t>2.39</t>
  </si>
  <si>
    <t>Cabo tipo PP 3x1,5mm² - Ligação das luminárias.</t>
  </si>
  <si>
    <t>2.40</t>
  </si>
  <si>
    <t>Plug Macho novo padrão - ligação luminárias</t>
  </si>
  <si>
    <t>2.41</t>
  </si>
  <si>
    <t>Fornecimento e instalação de sensor de presença infravermelho do tipo programável de parede, bivolt, com sensibilidade mínima 12m, ângulo de cobertura frontal maior que 110º e tempo ajustável mínimo de 5seg a 04min com recontagem, de potência resistiva até 500W. Fab: MI-700 Tektron ou equivalente.</t>
  </si>
  <si>
    <t>INSTALAÇÕES DE ILUMINAÇÃO DE EMERGÊNCIA</t>
  </si>
  <si>
    <t xml:space="preserve">Módulo autônomo de iluminação de emergência (indicação de saída), com 80 led´s, autonomia de 4 hs, bateria selada 6V-4,5Ah, </t>
  </si>
  <si>
    <t>Luminária de Emergência com 30 lâmpadas LED, divididos em 2 refletores com 15 lâmpadas cada, fluxo luminoso de 380 lúmens;- Autonomia de 12 horas de bateria e 24 horas para recarga;- Tensão da carga de 13,8 Volts;- Pode ser usado em temperaturas de -4º C à 48º C;- Consumo de 6 watts em carga;- Bivolt 127/220V;- Peso: 3.220 Kg;- Dimensões: 320 x 160 x 80 (LxAxP em mm);Lumymaster-LM 0109XX-L ou equivalente técnico</t>
  </si>
  <si>
    <t>1.4.7</t>
  </si>
  <si>
    <t>1.4.8</t>
  </si>
  <si>
    <t>1.5.1</t>
  </si>
  <si>
    <t>1.5.2</t>
  </si>
  <si>
    <t>1.5.3</t>
  </si>
  <si>
    <t>1.19.1</t>
  </si>
  <si>
    <t>1.19.2</t>
  </si>
  <si>
    <t>1.19.3</t>
  </si>
  <si>
    <t>1.20</t>
  </si>
  <si>
    <t>1.20.1</t>
  </si>
  <si>
    <t>1.20.2</t>
  </si>
  <si>
    <t>1.20.3</t>
  </si>
  <si>
    <t>1.20.4</t>
  </si>
  <si>
    <t>1.21</t>
  </si>
  <si>
    <t>1.22</t>
  </si>
  <si>
    <t>1.23</t>
  </si>
  <si>
    <t>1.24</t>
  </si>
  <si>
    <t>1.25</t>
  </si>
  <si>
    <t>1.26</t>
  </si>
  <si>
    <t>2.7.3</t>
  </si>
  <si>
    <t>Cabo unipolar flexivel seção 2,5 mm2.</t>
  </si>
  <si>
    <t>Cabo unipolar flexivel seção 10,0 mm2.</t>
  </si>
  <si>
    <t>Centro de distribuição montado em caixa tipo metálica com tratamento em epoxi,  de uso aparente para 48 elementos no barramento principal + disjuntor gerale  espaço para DR´s na parte inferior - 800mmx550mmx150mm, conforme detalhe   (CD_ESTAB)</t>
  </si>
  <si>
    <t xml:space="preserve">Centro de distribuiçãometálico,  de uso aparente para 36 elementos com barramentos (CD-BK) construído conforme diaggrama unifilar </t>
  </si>
  <si>
    <t>Disjuntor monopolar/4,5kA.</t>
  </si>
  <si>
    <t xml:space="preserve">        -1x16A - (CD-ESTAB)</t>
  </si>
  <si>
    <t xml:space="preserve">        -1x20A - (CD-ESTAB)</t>
  </si>
  <si>
    <t xml:space="preserve">        -3x40A - (CD-ESTAB)</t>
  </si>
  <si>
    <t>Eletroduto ferro diametro 20 mm.</t>
  </si>
  <si>
    <t>Eletroduto ferro diametro 40 mm.</t>
  </si>
  <si>
    <t>Caixa de passagem c/ tampa cega tipo condulete diam 20mm</t>
  </si>
  <si>
    <t>Caixa de passagem c/ tampa cega tipo condulete diam 40mm</t>
  </si>
  <si>
    <t>Caixa de saida condulete diam. 25 mm com tampa e com:</t>
  </si>
  <si>
    <t xml:space="preserve">        -  02 (duas) tomadas  novo padrão brasileiro</t>
  </si>
  <si>
    <t>Adaptador para canaleta 73x25mm - 3x1</t>
  </si>
  <si>
    <t>Chave reversora 63A. com 04 câmaras</t>
  </si>
  <si>
    <t>Caixa p/ reversora - GSP.2</t>
  </si>
  <si>
    <t>Canaleta aluminio 73x25 tripla c/ tampa de encaixe - Pintada</t>
  </si>
  <si>
    <t>Canaleta aluminio 73x45 tripla c/ tampa de encaixe - Pintada</t>
  </si>
  <si>
    <t>Caixa de aluminio 100x100x50mm específica de canaleta de aluminio</t>
  </si>
  <si>
    <t>Curva 90º específica de canaleta de aluminio</t>
  </si>
  <si>
    <t>Acessório tipo flange p/ conexão CD/Eletrocalha e aluminio</t>
  </si>
  <si>
    <t>Acessório p/ conexão eletroduto/canaleta de aluminio</t>
  </si>
  <si>
    <t xml:space="preserve"> Suporte p/tres blocos com, duas tomadas tipo bloco NBR.20A (preta), mais um bloco cego </t>
  </si>
  <si>
    <t xml:space="preserve"> Suporte p/tres blocos com, duas tomadas tipo bloco NBR.20A (vermelha), mais um bloco cego</t>
  </si>
  <si>
    <t>Timer p/  KIT ATM</t>
  </si>
  <si>
    <t xml:space="preserve"> Plug novo padrão brasileiro</t>
  </si>
  <si>
    <t>1.27</t>
  </si>
  <si>
    <t xml:space="preserve"> Cabo tipo PP 3x2,5mm2</t>
  </si>
  <si>
    <t>1.28</t>
  </si>
  <si>
    <t>Caixa de piso dupla SQR Rotation, com adaptador metálico para 4 elétrica + 4 lógicas, com guia ABS, colarinho de alumínio injetado, tampa em alumínio injetado, passa cabos janela ou standart, Dutotec ou equivalente técnico</t>
  </si>
  <si>
    <t>1.29</t>
  </si>
  <si>
    <t>Caixa de comando 500x400x200 mm c/ acessórios - (Cash Timer)</t>
  </si>
  <si>
    <t>1.30</t>
  </si>
  <si>
    <t>Plug adaptador p/tomada padrão brasileiro</t>
  </si>
  <si>
    <t>1.31</t>
  </si>
  <si>
    <t>Cabo unipolar seção 10 mm² -NÚ (Aterramento)</t>
  </si>
  <si>
    <t>1.32</t>
  </si>
  <si>
    <t>Haste cooperweld ø 19x2400mm c/conector/caixa e tampa</t>
  </si>
  <si>
    <t>PONTOS PARA A TRANSMISSÃO DE DADOS:</t>
  </si>
  <si>
    <t xml:space="preserve"> Suporte p/tres blocos com, um bloco c/RJ.45, mais dois blocos cego</t>
  </si>
  <si>
    <t xml:space="preserve"> Suporte p/tres blocos com, dois blocos c/RJ.45, mais um bloco cego</t>
  </si>
  <si>
    <t xml:space="preserve"> Suporte p/tres blocos com, um bloco c/ RJ.45, mais um bloco coaxial</t>
  </si>
  <si>
    <t>Caixa de passagem c/ tampa cega tipo condulete diam 25mm</t>
  </si>
  <si>
    <t>Cabo UTP cat. 5e</t>
  </si>
  <si>
    <t>Rack para HUB tamanho 24U - Completo e com tres bandeijas.</t>
  </si>
  <si>
    <t xml:space="preserve">Patch Panel 24 portas p/ Rack 19" </t>
  </si>
  <si>
    <t>Patch Cord 2,5m (Estações de Trabalho)</t>
  </si>
  <si>
    <t>Patch Cord 1,0m (Rack)</t>
  </si>
  <si>
    <t>Régua de 1U com 8 tomadas em ângulo de 45º  p/ Rack</t>
  </si>
  <si>
    <t>Bloco de inserção engate rápido M10 com bastidor completo</t>
  </si>
  <si>
    <t>Plug (macho) RJ45 cat. 5e para sistema de alarme com conectorização/teste</t>
  </si>
  <si>
    <t>Rack para HUB tamanho 12U - Completo e com tres bandeijas ( Operadoras)</t>
  </si>
  <si>
    <t>Organizador de cabos 1Ux19"</t>
  </si>
  <si>
    <t>TUBULAÇÃO SECUNDARIA COM ESPERAS TELEFÔNICAS:</t>
  </si>
  <si>
    <t>Eletroduto PEAD ø 75mm.</t>
  </si>
  <si>
    <t>Eletroduto ferro ø 50mm.</t>
  </si>
  <si>
    <t>Cabo tipo APL-50-30 pares (Entrada Linhas)</t>
  </si>
  <si>
    <t>Cabo tipo CIT 50-30 pares (Entrada Linhas)</t>
  </si>
  <si>
    <t>Patch Panel 24 portas p/ Rack 19"  (Estações de Trabalho)</t>
  </si>
  <si>
    <t>Patch Panel 24 portas p/ Rack 19"  (Ramais Central)</t>
  </si>
  <si>
    <t>Cabo CIT 50-20 pares (Entrada Linhas)</t>
  </si>
  <si>
    <t>Cabo CIT 50-10 pares (Rack operadoras)</t>
  </si>
  <si>
    <t>Acessórios internos p/ montagem DG´s</t>
  </si>
  <si>
    <t xml:space="preserve"> Bloco de inserção engate rápido M10 com bastidor completo</t>
  </si>
  <si>
    <t>D.G. N.º3 (400x400x120mm) - Sobrepor</t>
  </si>
  <si>
    <t>Patch Cord 1,0m (Rack) - Cor Verde</t>
  </si>
  <si>
    <t>Cabo CIT 50-5 pares (Alarme)</t>
  </si>
  <si>
    <t>Cabo CIT 50-10 pares (Interligação)</t>
  </si>
  <si>
    <t xml:space="preserve"> Quadro de comando de Sobrepor para  Central de Alarme - 600x480x220mm tipo CS</t>
  </si>
  <si>
    <t>Eletroduto ferro ø 25mm(1").</t>
  </si>
  <si>
    <t>Eletroduto ferro ø 32mm(1.1/4").</t>
  </si>
  <si>
    <t>Caixa passagem condulete ø 25 mm c/tampa cega.</t>
  </si>
  <si>
    <t>Caixa de sobrepor  c/ tampa medindo 50cmx50cmx15cm, para abrigar sistema de alarme</t>
  </si>
  <si>
    <t xml:space="preserve"> Suporte p/tres blocos com, duas tomadas tipo bloco NBR.20A (preta), mais um bloco cego</t>
  </si>
  <si>
    <t>Canaleta aluminio 73x45 dupla c/ tampa de encaixe - Branca</t>
  </si>
  <si>
    <t>Cabo CIT 50-5 pares (Entrada Linhas)</t>
  </si>
  <si>
    <t>Arame Galvanizado n.º16</t>
  </si>
  <si>
    <t xml:space="preserve">Spiral tube </t>
  </si>
  <si>
    <t>Canaleta tipo tubo Metalon de aluminio 50x50mm - pintura eletrostática Branca com suporte para fixação ao teto e acabamento de fechamento do tubo (plástico branco) na outra extremidade (suporte para fixação SENSOR DE ALARME)</t>
  </si>
  <si>
    <t>Canaleta tipo tubo Metalon de aluminio 50x50mm - pintura eletrostática Branca com suporte para fixação ao teto e acabamento de fechamento do tubo (plástico branco) na outra extremidade  (suporte para fixação câmeras de CFTV)</t>
  </si>
  <si>
    <t>Rack tamanho 12U x 600 - Completo - Grau de proteção IP 54, com uma bandeja, fechaduras em todas as aberturas, porta frontal e teto em aço cego e laterais com aletas para ventilação</t>
  </si>
  <si>
    <t>Patch Panel 24 portas p/ Rack 19" categoria 6</t>
  </si>
  <si>
    <t xml:space="preserve">Guia/Organizador de cabos para RACK 19" </t>
  </si>
  <si>
    <t>Régua com 8 tomadas p/ Rack</t>
  </si>
  <si>
    <t>Cabo UTP cat. 6 (Isolamento LSZH)</t>
  </si>
  <si>
    <t>Patch Cord cat. 6 comprimento 1,0 m - Vermelho</t>
  </si>
  <si>
    <t>Conector RJ45 macho cat. 6</t>
  </si>
  <si>
    <t>Câmera Dome Color - CCD Sony 1/3 - Day/Night - Resolução mínima 400 linhas - Lente 3,6mm</t>
  </si>
  <si>
    <t>Câmera Dome Infra Vermelho - CCD Sony 1/3 - Resolução mínima 400 linhas - Lente 3,6mm - IP66 - IK10</t>
  </si>
  <si>
    <t>Conversor de vídeo UTP 1 canal com alimentação</t>
  </si>
  <si>
    <t>par</t>
  </si>
  <si>
    <t>Fonte de Alimentação 12V - 10A Bivolt</t>
  </si>
  <si>
    <t>Conector P4 para conexão da fonte de alimentação com o Conversor de Vídeo</t>
  </si>
  <si>
    <t>Certificação de pontos RJ45-cat. 5e</t>
  </si>
  <si>
    <t>Certificação de pontos RJ45-cat. 6</t>
  </si>
  <si>
    <t>Desmontagem e descarte adequado de luminárias e lêmpadas com a expedição de laudo/certificado de descarte</t>
  </si>
  <si>
    <t>Persiana vertical - cor branca</t>
  </si>
  <si>
    <t xml:space="preserve">         - guarda corpo c/ corrimão duplo completo em aço inox</t>
  </si>
  <si>
    <t>Placa advertência "PROIBIDO USAR EM INCENDIO" fotoluminescente - 15x20cm</t>
  </si>
  <si>
    <t>Placa advertência "PROIBIDO FUMAR" fotoluminescente- 15x20cm</t>
  </si>
  <si>
    <t>Placa fotoluminescente de balisamento de saída, saida a esquerda, saida com seta e escada descida, 10X20cm</t>
  </si>
  <si>
    <t xml:space="preserve">       - concreto armado</t>
  </si>
  <si>
    <t>Serviços em terra</t>
  </si>
  <si>
    <t xml:space="preserve">       - escavação manual em solos</t>
  </si>
  <si>
    <t>2.1.13</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</si>
  <si>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</si>
  <si>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</si>
  <si>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</si>
  <si>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</si>
  <si>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</si>
  <si>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</si>
  <si>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</si>
  <si>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</si>
  <si>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</si>
  <si>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</si>
  <si>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</si>
  <si>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</si>
  <si>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</si>
  <si>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</si>
  <si>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</si>
  <si>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</si>
  <si>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</si>
  <si>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</si>
  <si>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</si>
  <si>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</si>
  <si>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</si>
  <si>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</si>
  <si>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</si>
  <si>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</si>
  <si>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</si>
  <si>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</si>
  <si>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</si>
  <si>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</si>
  <si>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</si>
  <si>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</si>
  <si>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</si>
  <si>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</si>
  <si>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</si>
  <si>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</si>
  <si>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</si>
  <si>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</si>
  <si>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</si>
  <si>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3.1.1</t>
  </si>
  <si>
    <t xml:space="preserve">       - forma para sapatas</t>
  </si>
  <si>
    <t>3.1.2</t>
  </si>
  <si>
    <t xml:space="preserve">       - desmoldagem de formas</t>
  </si>
  <si>
    <t>3.1.3</t>
  </si>
  <si>
    <t xml:space="preserve">       - armaduras CA 50 e CA 60</t>
  </si>
  <si>
    <t>3.1.4</t>
  </si>
  <si>
    <t xml:space="preserve">       - concreto (fck 25 MPa)</t>
  </si>
  <si>
    <t xml:space="preserve">       - forma para lajes, vigas,  pilares e coxins</t>
  </si>
  <si>
    <t>4.1.3</t>
  </si>
  <si>
    <t>4.1.4</t>
  </si>
  <si>
    <t>4.1.5</t>
  </si>
  <si>
    <t xml:space="preserve">       - escoramento provisórios das partes existentes durante demolições</t>
  </si>
  <si>
    <t>Estrutura de aço:</t>
  </si>
  <si>
    <t xml:space="preserve">       - aço estrutural</t>
  </si>
  <si>
    <t>execução caimento argamassa de cimento/areia</t>
  </si>
  <si>
    <t>aplicação de manta  asfáltica (e=4mm)</t>
  </si>
  <si>
    <t>proteção mecânica argamassa cal/cimento/areia- (e = 4cm)</t>
  </si>
  <si>
    <t xml:space="preserve">      - telha fibro-cimento 8 mm com madeiramento</t>
  </si>
  <si>
    <t xml:space="preserve">      - tratamento com fundo  antiferruginoso para chapa galvanizada (calhas cobertura)</t>
  </si>
  <si>
    <t xml:space="preserve">2. ENDEREÇO DE EXECUÇÃO/ENTREGA: </t>
  </si>
  <si>
    <t xml:space="preserve">OBJETO: OBRAS CIVIS, INSTALAÇÕES ELÉTRICAS, LÓGICAS E MECÂNICAS </t>
  </si>
  <si>
    <t>INSTALAÇÕES DE AUTOMAÇÃO (ELÉTRICAS E SINAL).</t>
  </si>
  <si>
    <t>Cabo unipolar flexivel seção 4,0 mm2.</t>
  </si>
  <si>
    <t>Centro de distribuição montado em caixa tipo de comando de uso aparente para 12 elementos no barramento principal + disjuntor geral   (CD_PROV)</t>
  </si>
  <si>
    <t xml:space="preserve">        -1x20A - (CD-COMUM)</t>
  </si>
  <si>
    <t xml:space="preserve">       DR -2x25A/30mA - (CD-COMUM)</t>
  </si>
  <si>
    <t xml:space="preserve">CANALETA DE ALUMÍNIO EXTRUDADO (DS19040) COM TAMPA DUTO SLIM 53x14mm BRANCA APARENTE SOBRE O PISO INTERLIGANDO CANALETA DA PAREDE ATRAVÉS DE CURVA INTERNA 90° (DT 19440) COM PORTA EQUIPAMENTO E SUPORTE PARA DUTO SLIM (SUPORTE-DT 19140 + PORTA EQUIPAMENTO DT 51041.00 )JUNTO À ESTAÇÃO DE TRABALHO
</t>
  </si>
  <si>
    <t>INFRAESTRUTURA NECESSÁRIA COM RESPECTIVAS ESPERAS ALARME E CFTV:</t>
  </si>
  <si>
    <t>Deslocamento do patch panel de CFTV do Rack 24 U (Banco) para o rack de CFTV</t>
  </si>
  <si>
    <t>Certificação de pontos RJ45-cat. 6 (CFTV)</t>
  </si>
  <si>
    <t xml:space="preserve">         - barra 70,00cm e 80,0cm aço inox</t>
  </si>
  <si>
    <t xml:space="preserve">         - barra dupla para pia 40,0cm aço inox</t>
  </si>
  <si>
    <t>Tubo PVC rígido soldável</t>
  </si>
  <si>
    <t xml:space="preserve">       - ø 25 mm</t>
  </si>
  <si>
    <t xml:space="preserve">       - ø 40 mm</t>
  </si>
  <si>
    <t>Joelho PVC soldável</t>
  </si>
  <si>
    <t>Adaptador soldável curto com bolsa e rosca para registro:</t>
  </si>
  <si>
    <t>3.3.1</t>
  </si>
  <si>
    <t xml:space="preserve">       - ø 25 mm x ¾"</t>
  </si>
  <si>
    <t>União soldável</t>
  </si>
  <si>
    <t>3.4.1</t>
  </si>
  <si>
    <t>3.4.2</t>
  </si>
  <si>
    <t>3.5</t>
  </si>
  <si>
    <t>Tê PVC  Soldável</t>
  </si>
  <si>
    <t>3.5.1</t>
  </si>
  <si>
    <t>3.5.2</t>
  </si>
  <si>
    <t xml:space="preserve">       - ø 40 x ø 25 mm de redução</t>
  </si>
  <si>
    <t>3.6</t>
  </si>
  <si>
    <t>Tê PVC  Soldável- azul com bucha de latão</t>
  </si>
  <si>
    <t>3.6.1</t>
  </si>
  <si>
    <t xml:space="preserve">       - ø 25 mm x 1/2"</t>
  </si>
  <si>
    <t>3.7</t>
  </si>
  <si>
    <t>Joelho PVC  Soldável- azul com bucha de latão</t>
  </si>
  <si>
    <t>3.7.1</t>
  </si>
  <si>
    <t>3.8</t>
  </si>
  <si>
    <t>Tubo VDE  ø 38mmm para válvula de descarga</t>
  </si>
  <si>
    <t>3.2.1</t>
  </si>
  <si>
    <t>Caixa de gordura com tampa 250 x 172 mm-saida 75mm</t>
  </si>
  <si>
    <t>Caixa de inspeção/interligação  ø  100mm [ 388 x 388mm]</t>
  </si>
  <si>
    <t>Caixa sifonada com grelha 150 mm</t>
  </si>
  <si>
    <t>4.3.1</t>
  </si>
  <si>
    <t xml:space="preserve">       - ø 50 mm</t>
  </si>
  <si>
    <t>4.3.2</t>
  </si>
  <si>
    <t xml:space="preserve">       - ø 75 mm</t>
  </si>
  <si>
    <t>Tubo PVC esgoto - classe 8</t>
  </si>
  <si>
    <t>4.4.1</t>
  </si>
  <si>
    <t>4.4.2</t>
  </si>
  <si>
    <t>4.4.3</t>
  </si>
  <si>
    <t>4.4.4</t>
  </si>
  <si>
    <t xml:space="preserve">       - ø 100 mm </t>
  </si>
  <si>
    <t>Curva - 90° PVC esgoto - classe 8</t>
  </si>
  <si>
    <t>4.5.4</t>
  </si>
  <si>
    <t>Curva - 45° PVC esgoto - classe 8</t>
  </si>
  <si>
    <t>4.6.1</t>
  </si>
  <si>
    <t>4.6.2</t>
  </si>
  <si>
    <t>4.6.3</t>
  </si>
  <si>
    <t>4.6.4</t>
  </si>
  <si>
    <t>4.7</t>
  </si>
  <si>
    <t>Junção simples PVC rígido para esgoto:</t>
  </si>
  <si>
    <t>4.7.1</t>
  </si>
  <si>
    <t xml:space="preserve">       - ø 50 x 50 mm</t>
  </si>
  <si>
    <t>4.7.2</t>
  </si>
  <si>
    <t xml:space="preserve">       - ø 75 x 50 mm</t>
  </si>
  <si>
    <t>4.7.3</t>
  </si>
  <si>
    <t xml:space="preserve">       - ø 100 x 50 mm</t>
  </si>
  <si>
    <t>4.7.4</t>
  </si>
  <si>
    <t xml:space="preserve">       - ø 100 x 75 mm</t>
  </si>
  <si>
    <t>4.7.5</t>
  </si>
  <si>
    <t xml:space="preserve">       - ø 100 x 100 mm</t>
  </si>
  <si>
    <t>valvula  de descarga com registro  de ø 1  1/2" e acabamento cromado   (sanitário masculino do 2º pav a ser mantido)</t>
  </si>
  <si>
    <t>valvula de descarga para mictório  (sanitário masculino do 2º pav a ser mantido)</t>
  </si>
  <si>
    <t>caixa de descarga de embutir na alvenaria- ref. Montana</t>
  </si>
  <si>
    <t>ligação flexivel acabamento cromado  ø 1/2"</t>
  </si>
  <si>
    <t>ligação cromada para bacia sanitária com válvula de descarga</t>
  </si>
  <si>
    <t>Registro de gaveta base</t>
  </si>
  <si>
    <t xml:space="preserve">       - ø ¾"- corpo em bronze</t>
  </si>
  <si>
    <t>1.17.1</t>
  </si>
  <si>
    <t xml:space="preserve">acabamento para registro de gaveta </t>
  </si>
  <si>
    <t xml:space="preserve">REDE DE ESGOTO CLOACAL </t>
  </si>
  <si>
    <t>OBRAS CIVIS</t>
  </si>
  <si>
    <t>DIVERSOS</t>
  </si>
  <si>
    <t>Degrau e espelho:</t>
  </si>
  <si>
    <t>SUBTOTAL OBRAS CIVIS:</t>
  </si>
  <si>
    <t>PP15 - Agência e horário, 30cmx17,50cm, colada no pórtico NOVA A INSTALAR com nome de " ag. São Gabriel"</t>
  </si>
  <si>
    <t>PP15 - Agência e horário, 30cmx17,50cm, colada no pórtico - EXISTENTE/ RETIRAR/ARMAZENAR PARA REINSTALAÇÃO FUTURA</t>
  </si>
  <si>
    <t>INSTALAÇÕES DE AUTOMAÇÃO (ELÉTRICAS E SINAL)/ TELEFONICAS/ ALARME E CFTV</t>
  </si>
  <si>
    <t>3.2.2</t>
  </si>
  <si>
    <t xml:space="preserve">       - piso tátil em placa idem existente cor Azul- ALERTA auto adesivante INTERNO</t>
  </si>
  <si>
    <t xml:space="preserve">       - piso tátil em placa idem existente cor Azul - DIRECIONAL auto adesivante INTERNO</t>
  </si>
  <si>
    <t>PP15 - Agência e horário, 30cmx17,50cm, colada no pórtico - reinstalação placa existente com nome de ag. Sepé Tiaraju</t>
  </si>
  <si>
    <t>Desmontagem de todas instalações provisórias ( constantes no item 1.1 desta planilha) , descarte ou embalagem e tranposte conforme instruçoes da fiscalização do banrisul</t>
  </si>
  <si>
    <t xml:space="preserve">         -retirada de piso tátil existente ALERTA e DIRECIONAL e limpeza da cola remanescente</t>
  </si>
  <si>
    <t>EQUIPAMENTOS</t>
  </si>
  <si>
    <t>Unidade condicionadora tipo piso/teto, ciclo reverso, condensadora de descarga vertical, capacidade de 18000 BTU/h.</t>
  </si>
  <si>
    <t>Unidade condicionadora tipo built-in, apropriada para uso com dutos (Heavy-Duty), ciclo reverso, condensadora de descarga vertical, capacidade de 60000 BTU/h</t>
  </si>
  <si>
    <t>Miniventilador axial, para instalação em parede, diâmetro nominal 150 mm.</t>
  </si>
  <si>
    <t>Ventilador de exaustão para a sala do No-Break, tipo axial - Vaz:1500m3/h</t>
  </si>
  <si>
    <t>REDE FRIGORÍGENA</t>
  </si>
  <si>
    <t>Tubo de cobre para refrigeração, esp. Parede 0.79 mm ø1/4" incluindo solda, conexões, insumos, suportes e acessórios para instalação</t>
  </si>
  <si>
    <t>Tubo de cobre para refrigeração, esp. Parede 0.79 mm ø3/8" incluindo solda, conexões, insumos, suportes e acessórios para instalação</t>
  </si>
  <si>
    <t>Tubo de cobre para refrigeração, esp. Parede 0.79 mm ø1/2" incluindo solda, conexões, insumos, suportes e acessórios para instalação</t>
  </si>
  <si>
    <t>Tubo de cobre para refrigeração, esp. Parede 1.58 mm ø5/8" incluindo solda, conexões, insumos, suportes e acessórios para instalação</t>
  </si>
  <si>
    <t>Tubo de cobre para refrigeração, esp. Parede 1.58 mm ø3/4" incluindo solda, conexões, insumos, suportes e acessórios para instalação</t>
  </si>
  <si>
    <t>Tubo de cobre para refrigeração, esp. Parede 1.58 mm ø7/8" incluindo solda, conexões, insumos, suportes e acessórios para instalação</t>
  </si>
  <si>
    <t>Tubo de cobre para refrigeração, esp. Parede 1.58 mm ø1" incluindo solda, conexões, insumos, suportes e acessórios para instalação</t>
  </si>
  <si>
    <t>Tubo de cobre para refrigeração, esp. Parede 1.58 mm ø1.1/8" incluindo solda, conexões, insumos, suportes e acessórios para instalação</t>
  </si>
  <si>
    <t>Isolamento em espuma elastomérica, classe H - ø1/4"</t>
  </si>
  <si>
    <t>Isolamento em espuma elastomérica, classe M - ø3/8"</t>
  </si>
  <si>
    <t>Isolamento em espuma elastomérica, classe M - ø1/2"</t>
  </si>
  <si>
    <t>Isolamento em espuma elastomérica, classe M - ø5/8"</t>
  </si>
  <si>
    <t>Isolamento em espuma elastomérica, classe M - ø3/4"</t>
  </si>
  <si>
    <t>Isolamento em espuma elastomérica, classe M  - ø7/8"</t>
  </si>
  <si>
    <t>Isolamento em espuma elastomérica, classe M  - ø1"</t>
  </si>
  <si>
    <t>Isolamento em espuma elastomérica, classe M  - ø1.1/8"</t>
  </si>
  <si>
    <t>Adesivo para isolamento tipo espuma elastomérica (lata de 900 ml)</t>
  </si>
  <si>
    <t>Revestimento sintético apropriado para proteção mecânica externa de isolamento térmico. Ref.: Armacheck-Silver da Armacell, ou equivalente</t>
  </si>
  <si>
    <t>Gás refrigerante ecológico para equipamentos de ar condicionado, incluindo procedimento de evacuação, pressurização e aferição da carga de gás conforme recomendações do fabricante.</t>
  </si>
  <si>
    <t>3.</t>
  </si>
  <si>
    <t>REDES DE DUTOS</t>
  </si>
  <si>
    <t>Chapa Galvanizada #20, incluindo suportes, insumos e acessórios para montagem</t>
  </si>
  <si>
    <t>Chapa Galvanizada #22, incluindo suportes, insumos e acessórios para montagem</t>
  </si>
  <si>
    <t>Chapa Galvanizada #24, incluindo suportes, insumos e acessórios para montagem</t>
  </si>
  <si>
    <t>Chapa Galvanizada #26, incluindo suportes, insumos e acessórios para montagem</t>
  </si>
  <si>
    <t>Isolamento térmico para dutos em lã de vidro, espessura 38mm - Isoflex RT 1.0 ou equivalente</t>
  </si>
  <si>
    <t>Duto flexível com isolamento térmico e acústico, diâmetro 209 mm (8")</t>
  </si>
  <si>
    <t>Duto flexível com isolamento térmico e acústico, diâmetro 263 mm (10")</t>
  </si>
  <si>
    <t>Duto flexível com isolamento térmico e acústico, diâmetro 314 mm (12")</t>
  </si>
  <si>
    <t>3.9</t>
  </si>
  <si>
    <t>Tubulação em PVC linha esgoto, incluindo conexões, suportes e todos os acessórios. Diâmetro 150 mm; Ref.: Amanco, Tigre, ou equivalente</t>
  </si>
  <si>
    <t>3.10</t>
  </si>
  <si>
    <t xml:space="preserve">Difusor de alta indução tamanho 600 em alumínio anodizado pintado na cor branca, com caixa plenum em chapa galvanizada para insuflamento e registro borboleta no bocal. Ref. Modelo VD-V  da Trox ou equivalente </t>
  </si>
  <si>
    <t>3.11</t>
  </si>
  <si>
    <t>Difusor de ar em alumínio anodizado pintado na cor branca, para insuflamento em 4 direções, com caixa pleno em chapa galvanizada para insuflamento, com registro tipo borboleta, colarinho de diâmetro 200 mm. Dimensões: 15"x15". Ref.: Modelo DI-PLB da Tropical ou equivalente</t>
  </si>
  <si>
    <t>3.12</t>
  </si>
  <si>
    <t>Difusor de ar em alumínio anodizado pintado na cor branca, para insuflamento em 4 direções, com caixa pleno em chapa galvanizada para insuflamento, com registro tipo borboleta, colarinho de diâmetro 250 mm. Dimensões: 15"x15". Ref.: Modelo DI-PLB da Tropical ou equivalente</t>
  </si>
  <si>
    <t>3.13</t>
  </si>
  <si>
    <t>Difusor de ar em alumínio anodizado pintado na cor branca, para insuflamento em 4 direções, com registro de lâminas convergentes. Dimensões: 15"x15". Ref.: Modelo DI-RG da Tropical ou equivalente</t>
  </si>
  <si>
    <t>3.14</t>
  </si>
  <si>
    <t>Colarinho rosqueável em chapa galvanizada, sem registro - incluindo abertura em duto retangular para instalação, com insumos apropriados. Dimensões: ø209 mm (8") Ref.: Multivac ou equivalente</t>
  </si>
  <si>
    <t>3.15</t>
  </si>
  <si>
    <t>Colarinho rosqueável em chapa galvanizada, sem registro - incluindo abertura em duto retangular para instalação, com insumos apropriados. Dimensões: ø263 mm (10") Ref.: Multivac ou equivalente</t>
  </si>
  <si>
    <t>3.16</t>
  </si>
  <si>
    <t>Colarinho rosqueável em chapa galvanizada, sem registro - incluindo abertura em duto retangular para instalação, com insumos apropriados. Dimensões: ø314 mm (12") Ref.: Multivac ou equivalente</t>
  </si>
  <si>
    <t>3.17</t>
  </si>
  <si>
    <t>Grelha de retorno em alumínio anodizado pintado na cor branca, com aletas fixas e registro de lâminas convergentes. Dimensão: 2000x800mm. Ref.: Modelo RHN-RG da Tropical ou equivalente</t>
  </si>
  <si>
    <t>3.18</t>
  </si>
  <si>
    <t>Grelha de retorno em alumínio anodizado pintado na cor branca, com aletas fixas e registro de lâminas convergentes. Dimensão: 1200x2000mm. Ref.: Modelo RHN-RG da Tropical ou equivalente</t>
  </si>
  <si>
    <t>3.19</t>
  </si>
  <si>
    <t>Veneziana indevassável pintada na cor branca, com contra-moldura, para instalação em porta, dim. 600x450 mm</t>
  </si>
  <si>
    <t>3.20</t>
  </si>
  <si>
    <t>Grelha tipo Rotacore, sem registro, em alumínio anodizado pintada na cor branca - 1000x350 mm</t>
  </si>
  <si>
    <t>3.21</t>
  </si>
  <si>
    <t>Tomada de Ar Exterior, com tela antiinseto - 300x300mm</t>
  </si>
  <si>
    <t>3.22</t>
  </si>
  <si>
    <t>Tomada de Ar Exterior, com tela, filtro G4 e registro de lâminas convergentes, incluindo acessórios de instalação. Dimensões: 650x500mm. Ref.: TAM da Tropical ou equivalente.</t>
  </si>
  <si>
    <t>3.23</t>
  </si>
  <si>
    <t>Tomada de Ar Exterior, com tela, filtro G4 e registro de lâminas convergentes, incluindo acessórios de instalação. Dimensões: 650x200mm. Ref.: TAM da Tropical ou equivalente.</t>
  </si>
  <si>
    <t>3.24</t>
  </si>
  <si>
    <t>Veneziana plástica externa para descarga de ar - ø150 mm. Ref.: Multivac ou equivalente</t>
  </si>
  <si>
    <t>3.25</t>
  </si>
  <si>
    <t>Junta flexível vinílica 45x100x45 mm</t>
  </si>
  <si>
    <t>3.26</t>
  </si>
  <si>
    <t>Splitter divisor de vazão para dutos. Ref.: Refrin ou equivalente</t>
  </si>
  <si>
    <t>3.27</t>
  </si>
  <si>
    <t>Anteparo confeccionado em divisória de gesso acartonado adequado para área molhada, com devido acabamento, revestido em uma das faces por placa de lã de vidro fonoabsorvente de 50 mm (tipo Isosound, da Isover, ou equivalente), incluindo todos os insumos, suportes, e acessórios de montagem. Dimensões conforme projeto</t>
  </si>
  <si>
    <t>INSTALAÇÕES ELÉTRICAS DE CLIMATIZAÇÃO</t>
  </si>
  <si>
    <t>Quadro elétrico de comando,  metálico, tipo sobrepor, dimensões 300x300x200, incluindo acessórios bornes, trilhos, etc)</t>
  </si>
  <si>
    <t>Disjuntor Monopolar 20 A</t>
  </si>
  <si>
    <t>Chave comutadora de 3 posições e 2 contatos</t>
  </si>
  <si>
    <t>Termostato analógico. Utilização: controle do exaustor</t>
  </si>
  <si>
    <t xml:space="preserve">Painel de comando (termostato) para comando das unidades self. </t>
  </si>
  <si>
    <t>Cabo tetrapolar tipo PP - 4x2,5 mm²</t>
  </si>
  <si>
    <t>Cabo tripolar tipo PP - 3x2,5 mm²</t>
  </si>
  <si>
    <t>4.8</t>
  </si>
  <si>
    <t>Cabo pentapolar tipo PP - 5x1,5 mm²</t>
  </si>
  <si>
    <t>4.9</t>
  </si>
  <si>
    <t>Eletroduto galvanizado tipo pesado Ø3/4", incluindo suportes e acessórios para instalação</t>
  </si>
  <si>
    <t>4.10</t>
  </si>
  <si>
    <t>Eletroduto galvanizado tipo pesado Ø1.1/4", incluindo suportes e acessórios para instalação</t>
  </si>
  <si>
    <t>ITENS E SERVIÇOS DIVERSOS</t>
  </si>
  <si>
    <t>Plaqueta em acrílico para identificação dos equipamentos e quadros na cor preta e letras brancas,.</t>
  </si>
  <si>
    <t>Suporte metálico universal para instalação de unidade condensadora (par)</t>
  </si>
  <si>
    <t>Estrutura metálica galvanizada, incluindo acessórios e todos os insumos necessários à montagem, confeccionada em cantoneiras 3"x3/16".</t>
  </si>
  <si>
    <t>5.4</t>
  </si>
  <si>
    <t>Tubo em PVC rígido soldável (marrom), diâmetro 25 mm, incluindo conexões, insumos, suportes e acessórios para instalação Utilização: drenos de unidades minisplit</t>
  </si>
  <si>
    <t>5.5</t>
  </si>
  <si>
    <t xml:space="preserve">Amortecedor de impacto e vibração, tipo coxim de borracha, dimensões: Ø50x50mm, c/ parafuso de ajuste até 3/8", capacidade 150kg. </t>
  </si>
  <si>
    <t>5.6</t>
  </si>
  <si>
    <t>Serviço de recolhimento de gás e óleo, incluindo condicionamento e destinação final, conforme legislação vigente, com apresentação das respectivas documentações comprobatórias</t>
  </si>
  <si>
    <t>5.7</t>
  </si>
  <si>
    <t>Serviço de desmontagem dos equipamentos de climatização existentes, incluindo todos os dutos, tubulações e infraestrutura elétrica, entre outros. O serviço inclui o devido descarte de materiais, conforme legislação vigente. Obs.: Os equipamentos a serem desinstalados devem ser limpos, embalados, identificados com local de origem e transportados até a BAGERGS</t>
  </si>
  <si>
    <t>sv</t>
  </si>
  <si>
    <t>5.8</t>
  </si>
  <si>
    <t>Start-up global da instalação (compreendendo testes, ajustes, balanceamentos e programação do sistema, emissão de documentos, projeto as built, regulagem de vazão de todos os dispositivos de difusão de ar, treinamento de pessoal, entre outros trâmites necessários ao bom funcionamento da instalação). Deverá ser confeccionado um relatório com todas as medições importantes (subresfriamento, superaquecimento, vazões de ar, correntes elétricas, entre outros) a ser submetido à Fiscalização para aprovação</t>
  </si>
  <si>
    <t>Desmontagem das instalações de automação</t>
  </si>
  <si>
    <t>adesivos na esquadria do divisor de sigilo - ENTRADA e SAIDA - fluxo caixas</t>
  </si>
  <si>
    <t>IMPERMEABILIZAÇÃO</t>
  </si>
  <si>
    <t>Modulo Autônomo Indicador com indicador de saída, 115/220V, com 20 led’s, bateria selada 6V-4.5Ah, autonomia superior 4 horas, gabinete em metal, pintura epoxi, completa. Ref.: Lumymaster-LM 0109XX-L ou equivalente técnico</t>
  </si>
  <si>
    <t>2.2.4</t>
  </si>
  <si>
    <t xml:space="preserve">A2H2 - Horário Atendimento - retirada adesivo existente </t>
  </si>
  <si>
    <t>A2H2 - Horário Atendimento -  instalação de novo adesivo</t>
  </si>
  <si>
    <t xml:space="preserve">A2H3 - Horário Autoatendimento - retirada adesivo existente </t>
  </si>
  <si>
    <t>A2H3 - Horário Autoatendimento -  instalação de novo adesivo</t>
  </si>
  <si>
    <t xml:space="preserve">Placas existentes , 52cmx14cm, suspensa - retirada </t>
  </si>
  <si>
    <t>Placas existentes , 52cmx14cm, suspensa - existente/ reinstalar em novo local</t>
  </si>
  <si>
    <t>Placas existentes , 52cmx14cm, suspensa - existente/retirar</t>
  </si>
  <si>
    <t>A2H2 - Horário Atendimento - retirada adesivo existente</t>
  </si>
  <si>
    <t>A2H2 - Horário Atendimento - instalação de novo adesivo</t>
  </si>
  <si>
    <t>A2H3 - Horário Autoatendimento - instalação de novo adesivo</t>
  </si>
  <si>
    <t>Placas existentes , 52cmx14cm, suspensa - reinstalação em novo local</t>
  </si>
  <si>
    <t xml:space="preserve">         - corrimão duplo completo em aço inox</t>
  </si>
  <si>
    <t>Transporte de resíduos e destinação de resíduos obedecendo a legislação do meio ambiente</t>
  </si>
  <si>
    <t>12.6</t>
  </si>
  <si>
    <r>
      <t xml:space="preserve">Fornecimento e instalação de Condicionador de ar tipo Self Contained, incluindo transporte vertical e horizontal, instalação de calços de borracha, carga de gás, suportes e demais serviços necessários a instalação - com condensador remoto de descarga vertical horizontal, gás refrigerante ecológico. Capacidade nominal: </t>
    </r>
    <r>
      <rPr>
        <b/>
        <sz val="10"/>
        <rFont val="MS Sans Serif"/>
        <family val="0"/>
      </rPr>
      <t>10 TR</t>
    </r>
    <r>
      <rPr>
        <sz val="10"/>
        <rFont val="MS Sans Serif"/>
        <family val="0"/>
      </rPr>
      <t>, com banco de resistências elétricas para aquecimento (2x3x2000W)</t>
    </r>
  </si>
  <si>
    <r>
      <t xml:space="preserve">Fornecimento e instalação de Condicionador de ar tipo Self Contained, incluindo transporte vertical e horizontal, instalação de calços de borracha, carga de gás, suportes e demais serviços necessários a instalação - com condensador remoto de descarga vertical horizontal,, gás refrigerante ecológico. Capacidade nominal: </t>
    </r>
    <r>
      <rPr>
        <b/>
        <sz val="10"/>
        <rFont val="MS Sans Serif"/>
        <family val="0"/>
      </rPr>
      <t>22,5 TR</t>
    </r>
    <r>
      <rPr>
        <sz val="10"/>
        <rFont val="MS Sans Serif"/>
        <family val="0"/>
      </rPr>
      <t>, com banco de resistências elétricas para aquecimento (2x3x4000W)</t>
    </r>
  </si>
  <si>
    <t>Desmontagem do layout e retirada de todos os mobiliários e equipamentos definidos pela fiscalização do banco com transporte a BARGERS dos itens definidos pela fiscalização</t>
  </si>
  <si>
    <r>
      <t xml:space="preserve">5. ANEXOS: </t>
    </r>
    <r>
      <rPr>
        <sz val="9"/>
        <rFont val="MS Sans Serif"/>
        <family val="2"/>
      </rPr>
      <t>Plantas, detalhamentos e memoriais serão disponibilizados em mídia portátil pela Unidade de Gestão Patrimonial.</t>
    </r>
  </si>
  <si>
    <r>
      <rPr>
        <b/>
        <sz val="10"/>
        <rFont val="MS Sans Serif"/>
        <family val="0"/>
      </rPr>
      <t>REFORMA AG. SÃO GABRIEL-</t>
    </r>
    <r>
      <rPr>
        <sz val="10"/>
        <rFont val="MS Sans Serif"/>
        <family val="2"/>
      </rPr>
      <t xml:space="preserve"> Endereço:PRAÇA DR. FERNANDO ABOTT, 14 - SÃO GABRIEL/RS. Prazo de execução e entrega= 180dias</t>
    </r>
  </si>
  <si>
    <r>
      <t xml:space="preserve">DESMONTAGEM AG. SÃO GABRIEL PROVISÓRIA E IMPLANTAÇÃO AG. SAPÉ TIARAJU- Endereço: </t>
    </r>
    <r>
      <rPr>
        <sz val="10"/>
        <rFont val="MS Sans Serif"/>
        <family val="0"/>
      </rPr>
      <t>AV JULIO DE CASTILHOS, 303 - SÃO GABRIEL/RS.  Prazo de execução e entrega= 30dias</t>
    </r>
  </si>
  <si>
    <t>OBJETO: INSTALAÇÃO OBRAS CIVIS, INSTALAÇÕES ELÉTRICAS E LÓGICAS  PARA A TRANSFERENCIA PROVISÓRIA AG. SÃO GABRIEL/RS</t>
  </si>
  <si>
    <t>SUBTOTAL  INSTALAÇÃO OBRAS CIVIS, INSTALAÇÕES ELÉTRICAS E LÓGICAS  PARA A TRANSFERENCIA PROVISÓRIA AG. SÃO GABRIEL/RS(I+II+III+IV+V)</t>
  </si>
  <si>
    <t>OBJETO: OBRAS CIVIS, INSTALAÇÕES ELÉTRICAS, LÓGICAS E MECÂNICAS PARA A REFORMA AG. SÃO GABRIEL/RS</t>
  </si>
  <si>
    <t>SUBTOTAL REFORMA AG. SÃO GABRIEL (I+II+III+IV+V+VI+VII+VIII+IX+X+XI+XII)</t>
  </si>
  <si>
    <t>OBJETO: DESMONTAGEM AG. SÃO GABRIEL PROVISÓRIA E IMPLANTAÇÃO AG. SAPÉ TIARAJU.</t>
  </si>
  <si>
    <t>SUBTOTAL DESMONTAGEM AG. SÃO GABRIEL PROVISÓRIA E IMPLANTAÇÃO AG. SAPÉ TIARAJU (I+II)</t>
  </si>
  <si>
    <t xml:space="preserve">TOTAL GERAL </t>
  </si>
  <si>
    <t>INSTALAÇÕES PRELIMINARES</t>
  </si>
  <si>
    <t>Desmontagem, transporte e montagem ( 25 mesas/ 44 cadeiras de aproximação/ 25 cadeiras funcionário/ 15 arquivos/01 arquivo caixa/ 03 módulos de caixa/04 cadeiras de caixa/ 08 longarinas/ 26 biombos/ 03 consoles/01 guarda volumes/ 10 bações de gerente)</t>
  </si>
  <si>
    <t>PISO / PAREDES / FORRO</t>
  </si>
  <si>
    <t>Piso:</t>
  </si>
  <si>
    <t>Paredes:</t>
  </si>
  <si>
    <t xml:space="preserve">       - recomposição em alvenaria após  embutir eletrica</t>
  </si>
  <si>
    <t>Forro:</t>
  </si>
  <si>
    <t>4.2.3</t>
  </si>
  <si>
    <r>
      <t xml:space="preserve">4. CONDIÇÕES DE PAGAMENTO: </t>
    </r>
    <r>
      <rPr>
        <sz val="9"/>
        <rFont val="MS Sans Serif"/>
        <family val="0"/>
      </rPr>
      <t>Conforme serviço medido. Após fiscalização e aceite, será efetuado o pagamento à contratada, no 4º dia útil do mês subsequente à entrega da nota fiscal/fatura correspondente.</t>
    </r>
  </si>
  <si>
    <r>
      <t>3. HORÁRIO PARA EXECUÇÃO/ENTREGA:</t>
    </r>
    <r>
      <rPr>
        <sz val="9"/>
        <rFont val="MS Sans Serif"/>
        <family val="0"/>
      </rPr>
      <t xml:space="preserve"> Livre, de acordo com legislação vigente.</t>
    </r>
  </si>
  <si>
    <t xml:space="preserve">Organização e montagem geral do leiaute: mobiliário, biombos, estantes metálicas, porta cartazes, banners, relógio, quadros murais, vasos com folhagens, etc - conforme leiaute fornecido </t>
  </si>
  <si>
    <t xml:space="preserve">Instalação de Alçapão 50,0 x 50,0 de gesso </t>
  </si>
  <si>
    <t>Fita adesiva dupla face aplicação profissional (15cm deve suportar até 800g), marca Scotck - Fixa Forte para utilização em ambiente interno (verde)-19mmx2m  ou equivalente técnico</t>
  </si>
  <si>
    <t>rolo</t>
  </si>
  <si>
    <t>Elaboração de As Built do Projeto</t>
  </si>
  <si>
    <r>
      <t>TRANSFERENCIA PROVISÓRIA AG. SÃO GABRIEL-</t>
    </r>
    <r>
      <rPr>
        <sz val="10"/>
        <rFont val="MS Sans Serif"/>
        <family val="0"/>
      </rPr>
      <t xml:space="preserve"> Endereço</t>
    </r>
    <r>
      <rPr>
        <b/>
        <sz val="10"/>
        <rFont val="MS Sans Serif"/>
        <family val="0"/>
      </rPr>
      <t xml:space="preserve">: </t>
    </r>
    <r>
      <rPr>
        <sz val="10"/>
        <rFont val="MS Sans Serif"/>
        <family val="0"/>
      </rPr>
      <t>AV JULIO DE CASTILHOS, 303 - SÃO GABRIEL/RS. Prazo de execução e entrega= 30dias</t>
    </r>
  </si>
  <si>
    <t>2.4.1</t>
  </si>
</sst>
</file>

<file path=xl/styles.xml><?xml version="1.0" encoding="utf-8"?>
<styleSheet xmlns="http://schemas.openxmlformats.org/spreadsheetml/2006/main">
  <numFmts count="5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0"/>
    <numFmt numFmtId="185" formatCode="#,##0.00;[Red]#,##0.00"/>
    <numFmt numFmtId="186" formatCode="#,##0.0"/>
    <numFmt numFmtId="187" formatCode="0.00;[Red]0.00"/>
    <numFmt numFmtId="188" formatCode="0;[Red]0"/>
    <numFmt numFmtId="189" formatCode="_-* #,##0.00\ _D_M_-;\-* #,##0.00\ _D_M_-;_-* &quot;-&quot;??\ _D_M_-;_-@_-"/>
    <numFmt numFmtId="190" formatCode="0.0"/>
    <numFmt numFmtId="191" formatCode="00.00"/>
    <numFmt numFmtId="192" formatCode="dd/mm/yy"/>
    <numFmt numFmtId="193" formatCode="0.000"/>
    <numFmt numFmtId="194" formatCode="[$-416]dddd\,\ dd&quot; de &quot;mmmm&quot; de &quot;yyyy"/>
    <numFmt numFmtId="195" formatCode="00000"/>
    <numFmt numFmtId="196" formatCode="&quot;Sim&quot;;&quot;Sim&quot;;&quot;Não&quot;"/>
    <numFmt numFmtId="197" formatCode="&quot;Verdadeiro&quot;;&quot;Verdadeiro&quot;;&quot;Falso&quot;"/>
    <numFmt numFmtId="198" formatCode="&quot;Ativar&quot;;&quot;Ativar&quot;;&quot;Desativar&quot;"/>
    <numFmt numFmtId="199" formatCode="[$€-2]\ #,##0.00_);[Red]\([$€-2]\ #,##0.00\)"/>
    <numFmt numFmtId="200" formatCode="_-* #,##0\ &quot;DM&quot;_-;\-* #,##0\ &quot;DM&quot;_-;_-* &quot;-&quot;\ &quot;DM&quot;_-;_-@_-"/>
    <numFmt numFmtId="201" formatCode="_-* #,##0\ _D_M_-;\-* #,##0\ _D_M_-;_-* &quot;-&quot;\ _D_M_-;_-@_-"/>
    <numFmt numFmtId="202" formatCode="_-* #,##0.00\ &quot;DM&quot;_-;\-* #,##0.00\ &quot;DM&quot;_-;_-* &quot;-&quot;??\ &quot;DM&quot;_-;_-@_-"/>
    <numFmt numFmtId="203" formatCode="_-* #,##0.00\ [$€]_-;\-* #,##0.00\ [$€]_-;_-* &quot;-&quot;??\ [$€]_-;_-@_-"/>
    <numFmt numFmtId="204" formatCode="&quot;R$ &quot;#,##0.00"/>
    <numFmt numFmtId="205" formatCode="0_);[Red]\(0\)"/>
    <numFmt numFmtId="206" formatCode="&quot;Ativado&quot;;&quot;Ativado&quot;;&quot;Desativado&quot;"/>
  </numFmts>
  <fonts count="47">
    <font>
      <sz val="10"/>
      <name val="MS Sans Serif"/>
      <family val="0"/>
    </font>
    <font>
      <b/>
      <sz val="10"/>
      <name val="MS Sans Serif"/>
      <family val="0"/>
    </font>
    <font>
      <i/>
      <sz val="10"/>
      <name val="MS Sans Serif"/>
      <family val="0"/>
    </font>
    <font>
      <b/>
      <i/>
      <sz val="10"/>
      <name val="MS Sans Serif"/>
      <family val="0"/>
    </font>
    <font>
      <u val="single"/>
      <sz val="7.5"/>
      <color indexed="12"/>
      <name val="MS Sans Serif"/>
      <family val="2"/>
    </font>
    <font>
      <u val="single"/>
      <sz val="7.5"/>
      <color indexed="36"/>
      <name val="MS Sans Serif"/>
      <family val="2"/>
    </font>
    <font>
      <sz val="10"/>
      <name val="Arial"/>
      <family val="2"/>
    </font>
    <font>
      <b/>
      <sz val="12"/>
      <name val="MS Sans Serif"/>
      <family val="2"/>
    </font>
    <font>
      <b/>
      <sz val="9"/>
      <name val="MS Sans Serif"/>
      <family val="2"/>
    </font>
    <font>
      <sz val="9"/>
      <name val="MS Sans Serif"/>
      <family val="2"/>
    </font>
    <font>
      <sz val="10"/>
      <color indexed="8"/>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color indexed="23"/>
      <name val="MS Sans Serif"/>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0" tint="-0.4999699890613556"/>
      <name val="MS Sans Serif"/>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medium"/>
      <right style="hair"/>
      <top style="hair"/>
      <bottom style="hair"/>
    </border>
    <border>
      <left>
        <color indexed="63"/>
      </left>
      <right style="hair"/>
      <top style="hair"/>
      <bottom style="hair"/>
    </border>
    <border>
      <left style="hair"/>
      <right style="hair"/>
      <top>
        <color indexed="63"/>
      </top>
      <bottom style="hair"/>
    </border>
    <border>
      <left>
        <color indexed="63"/>
      </left>
      <right style="hair"/>
      <top>
        <color indexed="63"/>
      </top>
      <bottom style="hair"/>
    </border>
    <border>
      <left style="medium"/>
      <right style="hair"/>
      <top style="hair"/>
      <bottom>
        <color indexed="63"/>
      </bottom>
    </border>
    <border>
      <left style="hair"/>
      <right style="hair"/>
      <top style="hair"/>
      <bottom>
        <color indexed="63"/>
      </bottom>
    </border>
    <border>
      <left style="medium"/>
      <right style="hair"/>
      <top>
        <color indexed="63"/>
      </top>
      <bottom style="hair"/>
    </border>
    <border>
      <left style="hair"/>
      <right style="medium"/>
      <top style="hair"/>
      <bottom style="hair"/>
    </border>
    <border>
      <left style="hair"/>
      <right style="medium"/>
      <top style="hair"/>
      <bottom>
        <color indexed="63"/>
      </bottom>
    </border>
    <border>
      <left style="hair"/>
      <right style="medium"/>
      <top>
        <color indexed="63"/>
      </top>
      <bottom style="hair"/>
    </border>
    <border>
      <left style="hair">
        <color indexed="8"/>
      </left>
      <right style="hair">
        <color indexed="8"/>
      </right>
      <top style="hair">
        <color indexed="8"/>
      </top>
      <bottom style="hair">
        <color indexed="8"/>
      </bottom>
    </border>
    <border>
      <left style="hair"/>
      <right>
        <color indexed="63"/>
      </right>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color indexed="63"/>
      </bottom>
    </border>
    <border>
      <left>
        <color indexed="63"/>
      </left>
      <right style="hair"/>
      <top style="hair"/>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203"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0" fontId="0" fillId="0" borderId="0" applyNumberFormat="0" applyBorder="0" applyAlignment="0">
      <protection/>
    </xf>
    <xf numFmtId="9" fontId="0" fillId="0" borderId="0" applyFont="0" applyFill="0" applyBorder="0" applyAlignment="0" applyProtection="0"/>
    <xf numFmtId="0" fontId="38" fillId="21" borderId="5" applyNumberFormat="0" applyAlignment="0" applyProtection="0"/>
    <xf numFmtId="3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0" fontId="0" fillId="0" borderId="0" applyFont="0" applyFill="0" applyBorder="0" applyAlignment="0" applyProtection="0"/>
  </cellStyleXfs>
  <cellXfs count="475">
    <xf numFmtId="0" fontId="0" fillId="0" borderId="0" xfId="0" applyAlignment="1">
      <alignment/>
    </xf>
    <xf numFmtId="4" fontId="0" fillId="0" borderId="10" xfId="0" applyNumberFormat="1" applyFont="1" applyFill="1" applyBorder="1" applyAlignment="1">
      <alignment horizontal="center" vertical="top"/>
    </xf>
    <xf numFmtId="0" fontId="0" fillId="0" borderId="10" xfId="0" applyFont="1" applyFill="1" applyBorder="1" applyAlignment="1">
      <alignment horizontal="center" vertical="top"/>
    </xf>
    <xf numFmtId="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4" fontId="0" fillId="0" borderId="10" xfId="0" applyNumberFormat="1" applyFont="1" applyFill="1" applyBorder="1" applyAlignment="1">
      <alignment horizontal="center" vertical="top"/>
    </xf>
    <xf numFmtId="0" fontId="0" fillId="0" borderId="10" xfId="0" applyFont="1" applyFill="1" applyBorder="1" applyAlignment="1">
      <alignment horizontal="center" vertical="top"/>
    </xf>
    <xf numFmtId="184" fontId="1" fillId="0" borderId="11" xfId="0" applyNumberFormat="1" applyFont="1" applyFill="1" applyBorder="1" applyAlignment="1">
      <alignment horizontal="center" vertical="top"/>
    </xf>
    <xf numFmtId="184" fontId="0" fillId="0" borderId="11" xfId="0" applyNumberFormat="1" applyFont="1" applyFill="1" applyBorder="1" applyAlignment="1">
      <alignment horizontal="center" vertical="top"/>
    </xf>
    <xf numFmtId="0" fontId="0" fillId="0" borderId="11" xfId="0" applyFont="1" applyFill="1" applyBorder="1" applyAlignment="1" applyProtection="1">
      <alignment/>
      <protection hidden="1"/>
    </xf>
    <xf numFmtId="0" fontId="0" fillId="0" borderId="10" xfId="0" applyFont="1" applyFill="1" applyBorder="1" applyAlignment="1">
      <alignment horizontal="left" vertical="center" wrapText="1"/>
    </xf>
    <xf numFmtId="0" fontId="0" fillId="0" borderId="10" xfId="0" applyFont="1" applyFill="1" applyBorder="1" applyAlignment="1">
      <alignment horizontal="center"/>
    </xf>
    <xf numFmtId="184" fontId="0" fillId="0" borderId="11" xfId="0" applyNumberFormat="1" applyFont="1" applyFill="1" applyBorder="1" applyAlignment="1">
      <alignment horizontal="center" vertical="top"/>
    </xf>
    <xf numFmtId="0" fontId="0" fillId="0" borderId="10" xfId="0" applyFont="1" applyFill="1" applyBorder="1" applyAlignment="1">
      <alignment vertical="top" wrapText="1"/>
    </xf>
    <xf numFmtId="0" fontId="0" fillId="0" borderId="10" xfId="0" applyFont="1" applyBorder="1" applyAlignment="1" applyProtection="1">
      <alignment/>
      <protection hidden="1"/>
    </xf>
    <xf numFmtId="0" fontId="0" fillId="0" borderId="12" xfId="0" applyFont="1" applyBorder="1" applyAlignment="1" applyProtection="1">
      <alignment/>
      <protection hidden="1"/>
    </xf>
    <xf numFmtId="4" fontId="0" fillId="0" borderId="10" xfId="0" applyNumberFormat="1" applyFont="1" applyFill="1" applyBorder="1" applyAlignment="1" applyProtection="1">
      <alignment horizontal="center"/>
      <protection hidden="1"/>
    </xf>
    <xf numFmtId="0" fontId="0" fillId="0" borderId="13" xfId="0" applyFont="1" applyFill="1" applyBorder="1" applyAlignment="1" applyProtection="1">
      <alignment vertical="center"/>
      <protection hidden="1"/>
    </xf>
    <xf numFmtId="0" fontId="0" fillId="0" borderId="10" xfId="0" applyFont="1" applyFill="1" applyBorder="1" applyAlignment="1" applyProtection="1">
      <alignment/>
      <protection hidden="1"/>
    </xf>
    <xf numFmtId="0" fontId="0" fillId="0" borderId="10" xfId="0" applyFont="1" applyFill="1" applyBorder="1" applyAlignment="1" applyProtection="1">
      <alignment vertical="center"/>
      <protection hidden="1"/>
    </xf>
    <xf numFmtId="0" fontId="1" fillId="0" borderId="10" xfId="0" applyFont="1" applyFill="1" applyBorder="1" applyAlignment="1" applyProtection="1">
      <alignment vertical="center"/>
      <protection hidden="1"/>
    </xf>
    <xf numFmtId="0" fontId="0" fillId="0" borderId="10"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0" borderId="10" xfId="0" applyFont="1" applyFill="1" applyBorder="1" applyAlignment="1" applyProtection="1">
      <alignment vertical="top"/>
      <protection hidden="1"/>
    </xf>
    <xf numFmtId="0" fontId="0" fillId="0" borderId="10" xfId="0" applyFont="1" applyFill="1" applyBorder="1" applyAlignment="1" applyProtection="1">
      <alignment horizontal="center"/>
      <protection hidden="1"/>
    </xf>
    <xf numFmtId="0" fontId="0" fillId="0" borderId="10" xfId="0" applyFont="1" applyBorder="1" applyAlignment="1" applyProtection="1">
      <alignment vertical="top"/>
      <protection hidden="1"/>
    </xf>
    <xf numFmtId="4" fontId="0" fillId="0" borderId="10" xfId="0" applyNumberFormat="1" applyFont="1" applyBorder="1" applyAlignment="1" applyProtection="1">
      <alignment horizontal="center"/>
      <protection hidden="1"/>
    </xf>
    <xf numFmtId="0" fontId="0" fillId="0" borderId="10" xfId="0" applyFont="1" applyBorder="1" applyAlignment="1" applyProtection="1">
      <alignment horizontal="center"/>
      <protection hidden="1"/>
    </xf>
    <xf numFmtId="0" fontId="0" fillId="0" borderId="14"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0" fillId="0" borderId="12" xfId="0" applyFont="1" applyFill="1" applyBorder="1" applyAlignment="1" applyProtection="1">
      <alignment/>
      <protection hidden="1"/>
    </xf>
    <xf numFmtId="0" fontId="0" fillId="0" borderId="14" xfId="0" applyFont="1" applyFill="1" applyBorder="1" applyAlignment="1" applyProtection="1">
      <alignment/>
      <protection hidden="1"/>
    </xf>
    <xf numFmtId="0" fontId="0" fillId="0" borderId="13" xfId="0" applyFont="1" applyFill="1" applyBorder="1" applyAlignment="1" applyProtection="1">
      <alignment vertical="top"/>
      <protection hidden="1"/>
    </xf>
    <xf numFmtId="4" fontId="0" fillId="0" borderId="13" xfId="0" applyNumberFormat="1" applyFont="1" applyFill="1" applyBorder="1" applyAlignment="1" applyProtection="1">
      <alignment horizontal="center"/>
      <protection hidden="1"/>
    </xf>
    <xf numFmtId="0" fontId="0" fillId="0" borderId="13" xfId="0" applyFont="1" applyFill="1" applyBorder="1" applyAlignment="1" applyProtection="1">
      <alignment horizontal="center"/>
      <protection hidden="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4" fontId="0" fillId="0" borderId="13" xfId="0" applyNumberFormat="1" applyFont="1" applyFill="1" applyBorder="1" applyAlignment="1">
      <alignment horizontal="center"/>
    </xf>
    <xf numFmtId="4" fontId="1" fillId="0" borderId="13" xfId="0" applyNumberFormat="1" applyFont="1" applyFill="1" applyBorder="1" applyAlignment="1">
      <alignment/>
    </xf>
    <xf numFmtId="0" fontId="1" fillId="33" borderId="15" xfId="0" applyFont="1" applyFill="1" applyBorder="1" applyAlignment="1">
      <alignment horizontal="center"/>
    </xf>
    <xf numFmtId="0" fontId="1" fillId="33" borderId="16" xfId="0" applyFont="1" applyFill="1" applyBorder="1" applyAlignment="1">
      <alignment horizontal="center"/>
    </xf>
    <xf numFmtId="4" fontId="1" fillId="33" borderId="16" xfId="0" applyNumberFormat="1" applyFont="1" applyFill="1" applyBorder="1" applyAlignment="1">
      <alignment horizontal="center"/>
    </xf>
    <xf numFmtId="4" fontId="0" fillId="33" borderId="13" xfId="0" applyNumberFormat="1" applyFont="1" applyFill="1" applyBorder="1" applyAlignment="1">
      <alignment horizontal="center"/>
    </xf>
    <xf numFmtId="184" fontId="1" fillId="34" borderId="11" xfId="0" applyNumberFormat="1" applyFont="1" applyFill="1" applyBorder="1" applyAlignment="1">
      <alignment horizontal="center" vertical="top"/>
    </xf>
    <xf numFmtId="0" fontId="1" fillId="34" borderId="10" xfId="0" applyFont="1" applyFill="1" applyBorder="1" applyAlignment="1">
      <alignment horizontal="left" vertical="top" wrapText="1"/>
    </xf>
    <xf numFmtId="4" fontId="0" fillId="34" borderId="10" xfId="0" applyNumberFormat="1" applyFont="1" applyFill="1" applyBorder="1" applyAlignment="1">
      <alignment horizontal="center" vertical="top"/>
    </xf>
    <xf numFmtId="0" fontId="0" fillId="35" borderId="10" xfId="0" applyFont="1" applyFill="1" applyBorder="1" applyAlignment="1">
      <alignment horizontal="center" vertical="top"/>
    </xf>
    <xf numFmtId="184" fontId="0" fillId="34" borderId="11" xfId="0" applyNumberFormat="1" applyFont="1" applyFill="1" applyBorder="1" applyAlignment="1">
      <alignment horizontal="center" vertical="top"/>
    </xf>
    <xf numFmtId="0" fontId="3" fillId="35"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1" fillId="34" borderId="10" xfId="0" applyFont="1" applyFill="1" applyBorder="1" applyAlignment="1">
      <alignment horizontal="left" vertical="center"/>
    </xf>
    <xf numFmtId="0" fontId="3" fillId="35" borderId="10" xfId="0" applyFont="1" applyFill="1" applyBorder="1" applyAlignment="1">
      <alignment vertical="top" wrapText="1"/>
    </xf>
    <xf numFmtId="1" fontId="3" fillId="35" borderId="12" xfId="0" applyNumberFormat="1" applyFont="1" applyFill="1" applyBorder="1" applyAlignment="1">
      <alignment horizontal="left" vertical="top"/>
    </xf>
    <xf numFmtId="4" fontId="1" fillId="35" borderId="10" xfId="0" applyNumberFormat="1" applyFont="1" applyFill="1" applyBorder="1" applyAlignment="1">
      <alignment horizontal="center" vertical="top"/>
    </xf>
    <xf numFmtId="0" fontId="1" fillId="35" borderId="10" xfId="0" applyFont="1" applyFill="1" applyBorder="1" applyAlignment="1">
      <alignment horizontal="center" vertical="top"/>
    </xf>
    <xf numFmtId="0" fontId="1" fillId="34" borderId="10" xfId="0" applyFont="1" applyFill="1" applyBorder="1" applyAlignment="1">
      <alignment vertical="top" wrapText="1"/>
    </xf>
    <xf numFmtId="0" fontId="1" fillId="34" borderId="13" xfId="0" applyFont="1" applyFill="1" applyBorder="1" applyAlignment="1">
      <alignment vertical="top" wrapText="1"/>
    </xf>
    <xf numFmtId="0" fontId="1" fillId="34" borderId="10" xfId="0" applyFont="1" applyFill="1" applyBorder="1" applyAlignment="1">
      <alignment/>
    </xf>
    <xf numFmtId="0" fontId="3" fillId="33" borderId="10" xfId="0" applyFont="1" applyFill="1" applyBorder="1" applyAlignment="1">
      <alignment/>
    </xf>
    <xf numFmtId="4" fontId="0" fillId="33" borderId="10" xfId="0" applyNumberFormat="1" applyFont="1" applyFill="1" applyBorder="1" applyAlignment="1">
      <alignment horizontal="center"/>
    </xf>
    <xf numFmtId="184" fontId="0" fillId="0" borderId="11" xfId="0" applyNumberFormat="1" applyFont="1" applyFill="1" applyBorder="1" applyAlignment="1">
      <alignment horizontal="center" vertical="center" wrapText="1"/>
    </xf>
    <xf numFmtId="0" fontId="1" fillId="0" borderId="10" xfId="0" applyFont="1" applyFill="1" applyBorder="1" applyAlignment="1" applyProtection="1">
      <alignment/>
      <protection hidden="1"/>
    </xf>
    <xf numFmtId="0" fontId="0" fillId="0" borderId="0" xfId="0" applyFont="1" applyAlignment="1" applyProtection="1">
      <alignment/>
      <protection hidden="1"/>
    </xf>
    <xf numFmtId="0" fontId="1" fillId="0" borderId="0" xfId="0" applyFont="1" applyBorder="1" applyAlignment="1" applyProtection="1">
      <alignment vertical="center"/>
      <protection hidden="1"/>
    </xf>
    <xf numFmtId="0" fontId="1" fillId="0" borderId="12" xfId="0" applyFont="1" applyFill="1" applyBorder="1" applyAlignment="1" applyProtection="1">
      <alignment/>
      <protection hidden="1"/>
    </xf>
    <xf numFmtId="0" fontId="1" fillId="0" borderId="0" xfId="0" applyFont="1" applyFill="1" applyBorder="1" applyAlignment="1" applyProtection="1">
      <alignment vertical="center"/>
      <protection hidden="1"/>
    </xf>
    <xf numFmtId="4" fontId="0" fillId="0" borderId="10" xfId="0" applyNumberFormat="1" applyFont="1" applyFill="1" applyBorder="1" applyAlignment="1">
      <alignment horizontal="center" vertical="center" wrapText="1"/>
    </xf>
    <xf numFmtId="0" fontId="0" fillId="0" borderId="0" xfId="0" applyFont="1" applyFill="1" applyAlignment="1" applyProtection="1">
      <alignment/>
      <protection hidden="1"/>
    </xf>
    <xf numFmtId="0" fontId="0" fillId="0" borderId="10" xfId="0" applyFont="1" applyFill="1" applyBorder="1" applyAlignment="1" applyProtection="1">
      <alignment vertical="center" wrapText="1"/>
      <protection/>
    </xf>
    <xf numFmtId="0" fontId="0" fillId="0" borderId="10" xfId="0" applyNumberFormat="1" applyFont="1" applyFill="1" applyBorder="1" applyAlignment="1">
      <alignment vertical="center" wrapText="1"/>
    </xf>
    <xf numFmtId="0" fontId="3" fillId="0" borderId="10" xfId="0" applyFont="1" applyFill="1" applyBorder="1" applyAlignment="1">
      <alignment horizontal="left" vertical="top" wrapText="1"/>
    </xf>
    <xf numFmtId="184" fontId="0" fillId="36" borderId="11" xfId="0" applyNumberFormat="1" applyFont="1" applyFill="1" applyBorder="1" applyAlignment="1">
      <alignment horizontal="center" vertical="top"/>
    </xf>
    <xf numFmtId="0" fontId="0" fillId="36" borderId="10" xfId="0" applyFont="1" applyFill="1" applyBorder="1" applyAlignment="1">
      <alignment horizontal="left" vertical="center" wrapText="1"/>
    </xf>
    <xf numFmtId="0" fontId="0" fillId="36" borderId="10" xfId="0" applyFont="1" applyFill="1" applyBorder="1" applyAlignment="1">
      <alignment horizontal="center" vertical="center" wrapText="1"/>
    </xf>
    <xf numFmtId="0" fontId="8" fillId="0" borderId="11" xfId="0" applyFont="1" applyFill="1" applyBorder="1" applyAlignment="1">
      <alignment/>
    </xf>
    <xf numFmtId="0" fontId="7" fillId="0" borderId="10" xfId="0" applyFont="1" applyFill="1" applyBorder="1" applyAlignment="1">
      <alignment/>
    </xf>
    <xf numFmtId="4" fontId="7" fillId="0" borderId="10" xfId="0" applyNumberFormat="1" applyFont="1" applyFill="1" applyBorder="1" applyAlignment="1">
      <alignment horizontal="center"/>
    </xf>
    <xf numFmtId="4" fontId="0" fillId="0" borderId="12" xfId="0" applyNumberFormat="1" applyFont="1" applyBorder="1" applyAlignment="1" applyProtection="1">
      <alignment/>
      <protection hidden="1"/>
    </xf>
    <xf numFmtId="0" fontId="0" fillId="0" borderId="10" xfId="0" applyFont="1" applyBorder="1" applyAlignment="1">
      <alignment vertical="center" wrapText="1"/>
    </xf>
    <xf numFmtId="0" fontId="1" fillId="0" borderId="10" xfId="0" applyFont="1" applyFill="1" applyBorder="1" applyAlignment="1" applyProtection="1">
      <alignment horizontal="center" vertical="center"/>
      <protection hidden="1"/>
    </xf>
    <xf numFmtId="0" fontId="7" fillId="0" borderId="10" xfId="0" applyFont="1" applyFill="1" applyBorder="1" applyAlignment="1">
      <alignment horizontal="center"/>
    </xf>
    <xf numFmtId="4" fontId="1" fillId="0" borderId="10" xfId="0" applyNumberFormat="1" applyFont="1" applyFill="1" applyBorder="1" applyAlignment="1" applyProtection="1">
      <alignment horizontal="center" vertical="center"/>
      <protection hidden="1"/>
    </xf>
    <xf numFmtId="0" fontId="0" fillId="36" borderId="12" xfId="0" applyFont="1" applyFill="1" applyBorder="1" applyAlignment="1" applyProtection="1">
      <alignment/>
      <protection hidden="1"/>
    </xf>
    <xf numFmtId="0" fontId="0" fillId="36" borderId="10" xfId="0" applyFont="1" applyFill="1" applyBorder="1" applyAlignment="1" applyProtection="1">
      <alignment/>
      <protection hidden="1"/>
    </xf>
    <xf numFmtId="4" fontId="0" fillId="0" borderId="10" xfId="0" applyNumberFormat="1" applyFont="1" applyFill="1" applyBorder="1" applyAlignment="1">
      <alignment horizontal="right" vertical="top"/>
    </xf>
    <xf numFmtId="4" fontId="0" fillId="0" borderId="10" xfId="0" applyNumberFormat="1" applyFont="1" applyFill="1" applyBorder="1" applyAlignment="1">
      <alignment horizontal="right" vertical="center" wrapText="1"/>
    </xf>
    <xf numFmtId="4" fontId="0" fillId="0" borderId="10" xfId="0" applyNumberFormat="1" applyFont="1" applyFill="1" applyBorder="1" applyAlignment="1" applyProtection="1">
      <alignment horizontal="right" vertical="center"/>
      <protection locked="0"/>
    </xf>
    <xf numFmtId="0" fontId="1" fillId="0" borderId="10" xfId="0" applyFont="1" applyFill="1" applyBorder="1" applyAlignment="1" applyProtection="1">
      <alignment horizontal="right" vertical="center"/>
      <protection hidden="1"/>
    </xf>
    <xf numFmtId="4" fontId="1" fillId="0" borderId="10" xfId="0" applyNumberFormat="1" applyFont="1" applyFill="1" applyBorder="1" applyAlignment="1">
      <alignment horizontal="right" vertical="top"/>
    </xf>
    <xf numFmtId="4" fontId="1" fillId="34" borderId="10" xfId="0" applyNumberFormat="1" applyFont="1" applyFill="1" applyBorder="1" applyAlignment="1">
      <alignment horizontal="right"/>
    </xf>
    <xf numFmtId="4" fontId="0" fillId="35" borderId="10" xfId="0" applyNumberFormat="1" applyFont="1" applyFill="1" applyBorder="1" applyAlignment="1" applyProtection="1">
      <alignment horizontal="right" vertical="center"/>
      <protection locked="0"/>
    </xf>
    <xf numFmtId="4" fontId="0" fillId="0" borderId="10" xfId="0" applyNumberFormat="1" applyFont="1" applyFill="1" applyBorder="1" applyAlignment="1">
      <alignment horizontal="right" vertical="top"/>
    </xf>
    <xf numFmtId="4" fontId="1" fillId="35" borderId="10" xfId="0" applyNumberFormat="1" applyFont="1" applyFill="1" applyBorder="1" applyAlignment="1">
      <alignment horizontal="right" vertical="top"/>
    </xf>
    <xf numFmtId="4" fontId="1" fillId="33" borderId="10" xfId="0" applyNumberFormat="1" applyFont="1" applyFill="1" applyBorder="1" applyAlignment="1">
      <alignment horizontal="right"/>
    </xf>
    <xf numFmtId="4" fontId="0" fillId="0" borderId="13" xfId="0" applyNumberFormat="1" applyFont="1" applyFill="1" applyBorder="1" applyAlignment="1" applyProtection="1">
      <alignment horizontal="right"/>
      <protection hidden="1"/>
    </xf>
    <xf numFmtId="4" fontId="0" fillId="0" borderId="10" xfId="0" applyNumberFormat="1" applyFont="1" applyFill="1" applyBorder="1" applyAlignment="1" applyProtection="1">
      <alignment horizontal="right"/>
      <protection hidden="1"/>
    </xf>
    <xf numFmtId="0" fontId="0" fillId="0" borderId="10" xfId="0" applyFont="1" applyBorder="1" applyAlignment="1" applyProtection="1">
      <alignment horizontal="right"/>
      <protection hidden="1"/>
    </xf>
    <xf numFmtId="4" fontId="0" fillId="0" borderId="10" xfId="0" applyNumberFormat="1" applyFont="1" applyBorder="1" applyAlignment="1" applyProtection="1">
      <alignment horizontal="right"/>
      <protection hidden="1"/>
    </xf>
    <xf numFmtId="0" fontId="0" fillId="34" borderId="10" xfId="0" applyFont="1" applyFill="1" applyBorder="1" applyAlignment="1">
      <alignment horizontal="center" vertical="top"/>
    </xf>
    <xf numFmtId="4" fontId="0" fillId="0" borderId="10" xfId="0" applyNumberFormat="1" applyFont="1" applyFill="1" applyBorder="1" applyAlignment="1">
      <alignment vertical="top"/>
    </xf>
    <xf numFmtId="4" fontId="0" fillId="0" borderId="10" xfId="0" applyNumberFormat="1" applyFont="1" applyFill="1" applyBorder="1" applyAlignment="1">
      <alignment horizontal="right"/>
    </xf>
    <xf numFmtId="0" fontId="0" fillId="0" borderId="12" xfId="0" applyFont="1" applyFill="1" applyBorder="1" applyAlignment="1" applyProtection="1">
      <alignment/>
      <protection hidden="1"/>
    </xf>
    <xf numFmtId="0" fontId="0" fillId="0" borderId="10" xfId="0" applyFont="1" applyFill="1" applyBorder="1" applyAlignment="1" applyProtection="1">
      <alignment/>
      <protection hidden="1"/>
    </xf>
    <xf numFmtId="0" fontId="0" fillId="0" borderId="10" xfId="0" applyFont="1" applyFill="1" applyBorder="1" applyAlignment="1">
      <alignment/>
    </xf>
    <xf numFmtId="4"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12" xfId="0" applyFont="1" applyFill="1" applyBorder="1" applyAlignment="1" applyProtection="1">
      <alignment vertical="center"/>
      <protection hidden="1"/>
    </xf>
    <xf numFmtId="0" fontId="0" fillId="0" borderId="10" xfId="0" applyFont="1" applyFill="1" applyBorder="1" applyAlignment="1" applyProtection="1">
      <alignment vertical="center"/>
      <protection hidden="1"/>
    </xf>
    <xf numFmtId="0" fontId="0" fillId="33" borderId="17" xfId="0" applyFont="1" applyFill="1" applyBorder="1" applyAlignment="1">
      <alignment horizontal="center"/>
    </xf>
    <xf numFmtId="0" fontId="0" fillId="33" borderId="13" xfId="0" applyFont="1" applyFill="1" applyBorder="1" applyAlignment="1">
      <alignment/>
    </xf>
    <xf numFmtId="0" fontId="0" fillId="33" borderId="13" xfId="0" applyFont="1" applyFill="1" applyBorder="1" applyAlignment="1">
      <alignment horizontal="center"/>
    </xf>
    <xf numFmtId="0" fontId="0" fillId="0" borderId="12" xfId="0" applyFont="1" applyFill="1" applyBorder="1" applyAlignment="1" applyProtection="1">
      <alignment vertical="top"/>
      <protection hidden="1"/>
    </xf>
    <xf numFmtId="4" fontId="0" fillId="34" borderId="10" xfId="0" applyNumberFormat="1" applyFont="1" applyFill="1" applyBorder="1" applyAlignment="1">
      <alignment horizontal="right" vertical="top"/>
    </xf>
    <xf numFmtId="0" fontId="0" fillId="0" borderId="10" xfId="0" applyFont="1" applyFill="1" applyBorder="1" applyAlignment="1">
      <alignment horizontal="left" vertical="top" wrapText="1"/>
    </xf>
    <xf numFmtId="184" fontId="0" fillId="0" borderId="11"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horizontal="right" vertical="center" wrapText="1"/>
    </xf>
    <xf numFmtId="0" fontId="0" fillId="0" borderId="13" xfId="0" applyFont="1" applyFill="1" applyBorder="1" applyAlignment="1">
      <alignment/>
    </xf>
    <xf numFmtId="4" fontId="0" fillId="0" borderId="10" xfId="0" applyNumberFormat="1" applyFont="1" applyFill="1" applyBorder="1" applyAlignment="1" applyProtection="1">
      <alignment horizontal="right" vertical="center"/>
      <protection locked="0"/>
    </xf>
    <xf numFmtId="0" fontId="0" fillId="0" borderId="0" xfId="0" applyFont="1" applyAlignment="1" applyProtection="1">
      <alignment vertical="top"/>
      <protection hidden="1"/>
    </xf>
    <xf numFmtId="184" fontId="0" fillId="0" borderId="11" xfId="0" applyNumberFormat="1" applyFont="1" applyFill="1" applyBorder="1" applyAlignment="1">
      <alignment horizontal="center" vertical="top" wrapText="1"/>
    </xf>
    <xf numFmtId="0" fontId="0" fillId="0" borderId="0" xfId="0" applyFont="1" applyFill="1" applyBorder="1" applyAlignment="1" applyProtection="1">
      <alignment vertical="top"/>
      <protection hidden="1"/>
    </xf>
    <xf numFmtId="0" fontId="0" fillId="0" borderId="0" xfId="0" applyFont="1" applyFill="1" applyAlignment="1" applyProtection="1">
      <alignment vertical="top"/>
      <protection hidden="1"/>
    </xf>
    <xf numFmtId="4" fontId="0" fillId="0" borderId="10" xfId="0" applyNumberFormat="1" applyFont="1" applyFill="1" applyBorder="1" applyAlignment="1">
      <alignment horizontal="right" vertical="top" wrapText="1"/>
    </xf>
    <xf numFmtId="4" fontId="0" fillId="0" borderId="12" xfId="0" applyNumberFormat="1" applyFont="1" applyFill="1" applyBorder="1" applyAlignment="1" applyProtection="1">
      <alignment vertical="top"/>
      <protection hidden="1"/>
    </xf>
    <xf numFmtId="0" fontId="0" fillId="0" borderId="0" xfId="0" applyFont="1" applyFill="1" applyAlignment="1">
      <alignment/>
    </xf>
    <xf numFmtId="0" fontId="0" fillId="36" borderId="0" xfId="0" applyFont="1" applyFill="1" applyAlignment="1">
      <alignment/>
    </xf>
    <xf numFmtId="0" fontId="0" fillId="0" borderId="10" xfId="0" applyFont="1" applyBorder="1" applyAlignment="1">
      <alignment vertical="top" wrapText="1"/>
    </xf>
    <xf numFmtId="0" fontId="0" fillId="0" borderId="10" xfId="0" applyFont="1" applyBorder="1" applyAlignment="1">
      <alignment horizontal="center" vertical="top"/>
    </xf>
    <xf numFmtId="0" fontId="0" fillId="0" borderId="0" xfId="0" applyFont="1" applyAlignment="1">
      <alignment/>
    </xf>
    <xf numFmtId="0" fontId="0" fillId="0" borderId="16" xfId="0" applyFont="1" applyFill="1" applyBorder="1" applyAlignment="1">
      <alignment horizontal="center" vertical="top"/>
    </xf>
    <xf numFmtId="184" fontId="0" fillId="0" borderId="15" xfId="0" applyNumberFormat="1" applyFont="1" applyFill="1" applyBorder="1" applyAlignment="1">
      <alignment horizontal="center" vertical="top"/>
    </xf>
    <xf numFmtId="0" fontId="0" fillId="36" borderId="10" xfId="0" applyFont="1" applyFill="1" applyBorder="1" applyAlignment="1">
      <alignment vertical="center" wrapText="1"/>
    </xf>
    <xf numFmtId="0" fontId="0" fillId="36" borderId="10" xfId="0" applyFont="1" applyFill="1" applyBorder="1" applyAlignment="1">
      <alignment horizontal="center" vertical="center" wrapText="1"/>
    </xf>
    <xf numFmtId="0" fontId="0" fillId="36" borderId="16" xfId="0" applyFont="1" applyFill="1" applyBorder="1" applyAlignment="1">
      <alignment vertical="top" wrapText="1"/>
    </xf>
    <xf numFmtId="0" fontId="0" fillId="36" borderId="16" xfId="0" applyFont="1" applyFill="1" applyBorder="1" applyAlignment="1">
      <alignment horizontal="center" vertical="top"/>
    </xf>
    <xf numFmtId="0" fontId="0" fillId="0" borderId="10" xfId="0" applyFont="1" applyFill="1" applyBorder="1" applyAlignment="1">
      <alignment/>
    </xf>
    <xf numFmtId="0" fontId="0" fillId="0" borderId="10" xfId="0" applyFont="1" applyFill="1" applyBorder="1" applyAlignment="1">
      <alignment vertical="center" wrapText="1"/>
    </xf>
    <xf numFmtId="0" fontId="0" fillId="0" borderId="10" xfId="0" applyFont="1" applyBorder="1" applyAlignment="1">
      <alignment horizontal="left" vertical="top"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0" fillId="0" borderId="0" xfId="0" applyFont="1" applyAlignment="1" applyProtection="1">
      <alignment/>
      <protection hidden="1"/>
    </xf>
    <xf numFmtId="184" fontId="0" fillId="34" borderId="11" xfId="0" applyNumberFormat="1" applyFont="1" applyFill="1" applyBorder="1" applyAlignment="1">
      <alignment horizontal="center" vertical="top"/>
    </xf>
    <xf numFmtId="184" fontId="0" fillId="35" borderId="11" xfId="0" applyNumberFormat="1" applyFont="1" applyFill="1" applyBorder="1" applyAlignment="1">
      <alignment horizontal="center" vertical="top"/>
    </xf>
    <xf numFmtId="4" fontId="0" fillId="35" borderId="10" xfId="0" applyNumberFormat="1" applyFont="1" applyFill="1" applyBorder="1" applyAlignment="1">
      <alignment horizontal="center" vertical="top"/>
    </xf>
    <xf numFmtId="0" fontId="0" fillId="0" borderId="10" xfId="0" applyFont="1" applyBorder="1" applyAlignment="1">
      <alignment horizontal="center" vertical="center"/>
    </xf>
    <xf numFmtId="0" fontId="0" fillId="37" borderId="10" xfId="0" applyFont="1" applyFill="1" applyBorder="1" applyAlignment="1" applyProtection="1">
      <alignment horizontal="left" vertical="top" wrapText="1"/>
      <protection/>
    </xf>
    <xf numFmtId="0" fontId="0" fillId="37" borderId="10" xfId="0" applyFont="1" applyFill="1" applyBorder="1" applyAlignment="1" applyProtection="1">
      <alignment horizontal="center" vertical="top" wrapText="1"/>
      <protection/>
    </xf>
    <xf numFmtId="4" fontId="0" fillId="37" borderId="10" xfId="0" applyNumberFormat="1" applyFont="1" applyFill="1" applyBorder="1" applyAlignment="1" applyProtection="1">
      <alignment horizontal="right" vertical="top" wrapText="1"/>
      <protection/>
    </xf>
    <xf numFmtId="0" fontId="0" fillId="0" borderId="0" xfId="0" applyFont="1" applyFill="1" applyAlignment="1" applyProtection="1">
      <alignment/>
      <protection hidden="1"/>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4" fontId="0" fillId="0" borderId="10" xfId="0" applyNumberFormat="1" applyFont="1" applyFill="1" applyBorder="1" applyAlignment="1" applyProtection="1">
      <alignment horizontal="center" vertical="center" wrapText="1"/>
      <protection hidden="1"/>
    </xf>
    <xf numFmtId="0" fontId="0" fillId="0" borderId="0" xfId="0" applyFont="1" applyFill="1" applyBorder="1" applyAlignment="1">
      <alignment wrapText="1"/>
    </xf>
    <xf numFmtId="184" fontId="0" fillId="0" borderId="11" xfId="0" applyNumberFormat="1" applyFont="1" applyBorder="1" applyAlignment="1">
      <alignment horizontal="center" vertical="top"/>
    </xf>
    <xf numFmtId="0" fontId="0" fillId="36" borderId="10" xfId="0" applyFont="1" applyFill="1" applyBorder="1" applyAlignment="1">
      <alignment horizontal="center" vertical="top"/>
    </xf>
    <xf numFmtId="0" fontId="0" fillId="0" borderId="10" xfId="0" applyFont="1" applyBorder="1" applyAlignment="1" applyProtection="1">
      <alignment horizontal="left" vertical="center" wrapText="1"/>
      <protection/>
    </xf>
    <xf numFmtId="0" fontId="0" fillId="0" borderId="11" xfId="0" applyFont="1" applyFill="1" applyBorder="1" applyAlignment="1" applyProtection="1">
      <alignment vertical="center" wrapText="1"/>
      <protection hidden="1"/>
    </xf>
    <xf numFmtId="4" fontId="1" fillId="0" borderId="12" xfId="0" applyNumberFormat="1" applyFont="1" applyFill="1" applyBorder="1" applyAlignment="1">
      <alignment horizontal="center" vertical="top"/>
    </xf>
    <xf numFmtId="184" fontId="0" fillId="36" borderId="11" xfId="0" applyNumberFormat="1" applyFont="1" applyFill="1" applyBorder="1" applyAlignment="1">
      <alignment horizontal="center" vertical="top"/>
    </xf>
    <xf numFmtId="4" fontId="0" fillId="35" borderId="10" xfId="0" applyNumberFormat="1" applyFont="1" applyFill="1" applyBorder="1" applyAlignment="1">
      <alignment horizontal="right" vertical="top"/>
    </xf>
    <xf numFmtId="0" fontId="0" fillId="0" borderId="12" xfId="0" applyFont="1" applyBorder="1" applyAlignment="1" applyProtection="1">
      <alignment/>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center" vertical="center"/>
      <protection hidden="1"/>
    </xf>
    <xf numFmtId="4" fontId="0" fillId="0" borderId="10" xfId="0" applyNumberFormat="1" applyFont="1" applyBorder="1" applyAlignment="1" applyProtection="1">
      <alignment horizontal="right" vertical="center"/>
      <protection locked="0"/>
    </xf>
    <xf numFmtId="40" fontId="0" fillId="0" borderId="10" xfId="67" applyNumberFormat="1" applyFont="1" applyFill="1" applyBorder="1" applyAlignment="1" applyProtection="1">
      <alignment horizontal="center" vertical="center"/>
      <protection/>
    </xf>
    <xf numFmtId="4" fontId="0" fillId="0" borderId="10" xfId="0" applyNumberFormat="1" applyFont="1" applyFill="1" applyBorder="1" applyAlignment="1">
      <alignment vertical="top"/>
    </xf>
    <xf numFmtId="4" fontId="0" fillId="0" borderId="18" xfId="67" applyNumberFormat="1" applyFont="1" applyFill="1" applyBorder="1" applyAlignment="1">
      <alignment vertical="top"/>
    </xf>
    <xf numFmtId="0" fontId="0" fillId="33" borderId="11" xfId="0" applyFont="1" applyFill="1" applyBorder="1" applyAlignment="1">
      <alignment horizontal="center" vertical="top"/>
    </xf>
    <xf numFmtId="0" fontId="0" fillId="33" borderId="10" xfId="0" applyFont="1" applyFill="1" applyBorder="1" applyAlignment="1">
      <alignment horizontal="center"/>
    </xf>
    <xf numFmtId="4" fontId="0" fillId="0" borderId="10" xfId="0" applyNumberFormat="1" applyFont="1" applyFill="1" applyBorder="1" applyAlignment="1">
      <alignment/>
    </xf>
    <xf numFmtId="4" fontId="0" fillId="34" borderId="10" xfId="0" applyNumberFormat="1" applyFont="1" applyFill="1" applyBorder="1" applyAlignment="1">
      <alignment vertical="top"/>
    </xf>
    <xf numFmtId="4" fontId="0" fillId="0" borderId="10" xfId="0" applyNumberFormat="1" applyFont="1" applyFill="1" applyBorder="1" applyAlignment="1">
      <alignment vertical="center" wrapText="1"/>
    </xf>
    <xf numFmtId="4" fontId="1" fillId="0" borderId="10" xfId="0" applyNumberFormat="1" applyFont="1" applyFill="1" applyBorder="1" applyAlignment="1">
      <alignment vertical="top"/>
    </xf>
    <xf numFmtId="4" fontId="0" fillId="0" borderId="10" xfId="0" applyNumberFormat="1" applyFont="1" applyFill="1" applyBorder="1" applyAlignment="1">
      <alignment vertical="center" wrapText="1"/>
    </xf>
    <xf numFmtId="4" fontId="0" fillId="37" borderId="10" xfId="0" applyNumberFormat="1" applyFont="1" applyFill="1" applyBorder="1" applyAlignment="1" applyProtection="1">
      <alignment vertical="top" wrapText="1"/>
      <protection/>
    </xf>
    <xf numFmtId="4" fontId="0" fillId="0" borderId="10" xfId="0" applyNumberFormat="1" applyFont="1" applyFill="1" applyBorder="1" applyAlignment="1" applyProtection="1">
      <alignment vertical="center" wrapText="1"/>
      <protection/>
    </xf>
    <xf numFmtId="4" fontId="0" fillId="35" borderId="10" xfId="0" applyNumberFormat="1" applyFont="1" applyFill="1" applyBorder="1" applyAlignment="1">
      <alignment vertical="top"/>
    </xf>
    <xf numFmtId="4" fontId="1" fillId="35" borderId="10" xfId="0" applyNumberFormat="1" applyFont="1" applyFill="1" applyBorder="1" applyAlignment="1">
      <alignment vertical="top"/>
    </xf>
    <xf numFmtId="4" fontId="0" fillId="0" borderId="13" xfId="0" applyNumberFormat="1" applyFont="1" applyFill="1" applyBorder="1" applyAlignment="1" applyProtection="1">
      <alignment/>
      <protection hidden="1"/>
    </xf>
    <xf numFmtId="4" fontId="0" fillId="0" borderId="10" xfId="0" applyNumberFormat="1" applyFont="1" applyFill="1" applyBorder="1" applyAlignment="1" applyProtection="1">
      <alignment/>
      <protection hidden="1"/>
    </xf>
    <xf numFmtId="0" fontId="0" fillId="0" borderId="10" xfId="0" applyFont="1" applyBorder="1" applyAlignment="1" applyProtection="1">
      <alignment/>
      <protection hidden="1"/>
    </xf>
    <xf numFmtId="4" fontId="0" fillId="0" borderId="10" xfId="0" applyNumberFormat="1" applyFont="1" applyBorder="1" applyAlignment="1" applyProtection="1">
      <alignment/>
      <protection hidden="1"/>
    </xf>
    <xf numFmtId="0" fontId="0" fillId="0" borderId="18" xfId="0" applyFont="1" applyFill="1" applyBorder="1" applyAlignment="1">
      <alignment/>
    </xf>
    <xf numFmtId="0" fontId="1" fillId="33" borderId="19" xfId="0" applyFont="1" applyFill="1" applyBorder="1" applyAlignment="1">
      <alignment/>
    </xf>
    <xf numFmtId="0" fontId="0" fillId="33" borderId="20" xfId="0" applyFont="1" applyFill="1" applyBorder="1" applyAlignment="1">
      <alignment/>
    </xf>
    <xf numFmtId="4" fontId="0" fillId="34" borderId="18" xfId="67" applyNumberFormat="1" applyFont="1" applyFill="1" applyBorder="1" applyAlignment="1">
      <alignment vertical="top"/>
    </xf>
    <xf numFmtId="4" fontId="1" fillId="0" borderId="18" xfId="67" applyNumberFormat="1" applyFont="1" applyFill="1" applyBorder="1" applyAlignment="1">
      <alignment vertical="top"/>
    </xf>
    <xf numFmtId="4" fontId="0" fillId="0" borderId="18" xfId="67" applyNumberFormat="1" applyFont="1" applyFill="1" applyBorder="1" applyAlignment="1">
      <alignment vertical="center" wrapText="1"/>
    </xf>
    <xf numFmtId="4" fontId="0" fillId="0" borderId="10" xfId="0" applyNumberFormat="1" applyFont="1" applyFill="1" applyBorder="1" applyAlignment="1" applyProtection="1">
      <alignment vertical="center"/>
      <protection locked="0"/>
    </xf>
    <xf numFmtId="40" fontId="0" fillId="0" borderId="18" xfId="67" applyFont="1" applyFill="1" applyBorder="1" applyAlignment="1">
      <alignment vertical="top"/>
    </xf>
    <xf numFmtId="4" fontId="0" fillId="36" borderId="18" xfId="67" applyNumberFormat="1" applyFont="1" applyFill="1" applyBorder="1" applyAlignment="1">
      <alignment vertical="center" wrapText="1"/>
    </xf>
    <xf numFmtId="0" fontId="1" fillId="0" borderId="18" xfId="0" applyFont="1" applyFill="1" applyBorder="1" applyAlignment="1" applyProtection="1">
      <alignment vertical="center"/>
      <protection hidden="1"/>
    </xf>
    <xf numFmtId="4" fontId="1" fillId="34" borderId="10" xfId="0" applyNumberFormat="1" applyFont="1" applyFill="1" applyBorder="1" applyAlignment="1">
      <alignment/>
    </xf>
    <xf numFmtId="4" fontId="1" fillId="34" borderId="18" xfId="67" applyNumberFormat="1" applyFont="1" applyFill="1" applyBorder="1" applyAlignment="1">
      <alignment vertical="top"/>
    </xf>
    <xf numFmtId="4" fontId="0" fillId="35" borderId="10" xfId="0" applyNumberFormat="1" applyFont="1" applyFill="1" applyBorder="1" applyAlignment="1" applyProtection="1">
      <alignment vertical="center"/>
      <protection locked="0"/>
    </xf>
    <xf numFmtId="4" fontId="0" fillId="35" borderId="18" xfId="0" applyNumberFormat="1" applyFont="1" applyFill="1" applyBorder="1" applyAlignment="1" applyProtection="1">
      <alignment vertical="center"/>
      <protection locked="0"/>
    </xf>
    <xf numFmtId="4" fontId="0" fillId="0" borderId="10" xfId="0" applyNumberFormat="1" applyFont="1" applyFill="1" applyBorder="1" applyAlignment="1" applyProtection="1">
      <alignment vertical="center"/>
      <protection locked="0"/>
    </xf>
    <xf numFmtId="40" fontId="0" fillId="0" borderId="18" xfId="67" applyFont="1" applyFill="1" applyBorder="1" applyAlignment="1">
      <alignment vertical="top"/>
    </xf>
    <xf numFmtId="4" fontId="0" fillId="36" borderId="18" xfId="67" applyNumberFormat="1" applyFont="1" applyFill="1" applyBorder="1" applyAlignment="1">
      <alignment vertical="center" wrapText="1"/>
    </xf>
    <xf numFmtId="4" fontId="0" fillId="0" borderId="18" xfId="67" applyNumberFormat="1" applyFont="1" applyFill="1" applyBorder="1" applyAlignment="1">
      <alignment vertical="center" wrapText="1"/>
    </xf>
    <xf numFmtId="4" fontId="1" fillId="34" borderId="18" xfId="67" applyNumberFormat="1" applyFont="1" applyFill="1" applyBorder="1" applyAlignment="1">
      <alignment vertical="center"/>
    </xf>
    <xf numFmtId="4" fontId="1" fillId="35" borderId="18" xfId="67" applyNumberFormat="1" applyFont="1" applyFill="1" applyBorder="1" applyAlignment="1">
      <alignment vertical="center"/>
    </xf>
    <xf numFmtId="4" fontId="0" fillId="35" borderId="18" xfId="67" applyNumberFormat="1" applyFont="1" applyFill="1" applyBorder="1" applyAlignment="1">
      <alignment vertical="center"/>
    </xf>
    <xf numFmtId="40" fontId="1" fillId="0" borderId="18" xfId="67" applyFont="1" applyFill="1" applyBorder="1" applyAlignment="1">
      <alignment vertical="top"/>
    </xf>
    <xf numFmtId="40" fontId="1" fillId="34" borderId="18" xfId="67" applyFont="1" applyFill="1" applyBorder="1" applyAlignment="1">
      <alignment vertical="top"/>
    </xf>
    <xf numFmtId="40" fontId="0" fillId="35" borderId="18" xfId="67" applyFont="1" applyFill="1" applyBorder="1" applyAlignment="1">
      <alignment vertical="top"/>
    </xf>
    <xf numFmtId="4" fontId="0" fillId="0" borderId="10" xfId="0" applyNumberFormat="1" applyFont="1" applyBorder="1" applyAlignment="1" applyProtection="1">
      <alignment vertical="center"/>
      <protection locked="0"/>
    </xf>
    <xf numFmtId="40" fontId="0" fillId="0" borderId="18" xfId="67" applyNumberFormat="1" applyFont="1" applyFill="1" applyBorder="1" applyAlignment="1" applyProtection="1">
      <alignment vertical="center"/>
      <protection/>
    </xf>
    <xf numFmtId="4" fontId="1" fillId="35" borderId="18" xfId="67" applyNumberFormat="1" applyFont="1" applyFill="1" applyBorder="1" applyAlignment="1">
      <alignment vertical="top"/>
    </xf>
    <xf numFmtId="4" fontId="1" fillId="33" borderId="10" xfId="0" applyNumberFormat="1" applyFont="1" applyFill="1" applyBorder="1" applyAlignment="1">
      <alignment/>
    </xf>
    <xf numFmtId="0" fontId="0" fillId="0" borderId="13" xfId="0" applyFont="1" applyBorder="1" applyAlignment="1" applyProtection="1">
      <alignment wrapText="1"/>
      <protection hidden="1"/>
    </xf>
    <xf numFmtId="0" fontId="0" fillId="0" borderId="10" xfId="0" applyFont="1" applyBorder="1" applyAlignment="1" applyProtection="1">
      <alignment wrapText="1"/>
      <protection hidden="1"/>
    </xf>
    <xf numFmtId="40" fontId="0" fillId="0" borderId="18" xfId="67" applyFont="1" applyBorder="1" applyAlignment="1">
      <alignment vertical="center"/>
    </xf>
    <xf numFmtId="4" fontId="1" fillId="33" borderId="18" xfId="0" applyNumberFormat="1" applyFont="1" applyFill="1" applyBorder="1" applyAlignment="1">
      <alignment/>
    </xf>
    <xf numFmtId="4" fontId="0" fillId="38" borderId="10" xfId="0" applyNumberFormat="1" applyFont="1" applyFill="1" applyBorder="1" applyAlignment="1">
      <alignment horizontal="center" vertical="top"/>
    </xf>
    <xf numFmtId="4" fontId="0" fillId="38" borderId="10" xfId="0" applyNumberFormat="1" applyFont="1" applyFill="1" applyBorder="1" applyAlignment="1">
      <alignment horizontal="right" vertical="top"/>
    </xf>
    <xf numFmtId="0" fontId="0" fillId="0" borderId="10" xfId="0" applyFont="1" applyBorder="1" applyAlignment="1">
      <alignment vertical="top" wrapText="1"/>
    </xf>
    <xf numFmtId="0" fontId="0" fillId="0" borderId="10" xfId="0" applyFont="1" applyFill="1" applyBorder="1" applyAlignment="1">
      <alignment/>
    </xf>
    <xf numFmtId="4" fontId="0" fillId="39" borderId="10" xfId="0" applyNumberFormat="1" applyFont="1" applyFill="1" applyBorder="1" applyAlignment="1">
      <alignment horizontal="center" vertical="top"/>
    </xf>
    <xf numFmtId="0" fontId="0" fillId="0" borderId="10" xfId="0" applyFont="1" applyFill="1" applyBorder="1" applyAlignment="1" applyProtection="1">
      <alignment vertical="center"/>
      <protection hidden="1"/>
    </xf>
    <xf numFmtId="0" fontId="0" fillId="0" borderId="10" xfId="0" applyFont="1" applyBorder="1" applyAlignment="1">
      <alignment horizontal="left" vertical="top" wrapText="1"/>
    </xf>
    <xf numFmtId="0" fontId="0" fillId="0" borderId="10" xfId="0" applyFont="1" applyFill="1" applyBorder="1" applyAlignment="1">
      <alignment horizontal="left"/>
    </xf>
    <xf numFmtId="4" fontId="0" fillId="39" borderId="10" xfId="0" applyNumberFormat="1" applyFont="1" applyFill="1" applyBorder="1" applyAlignment="1">
      <alignment horizontal="center"/>
    </xf>
    <xf numFmtId="4" fontId="0" fillId="39" borderId="10" xfId="0" applyNumberFormat="1" applyFont="1" applyFill="1" applyBorder="1" applyAlignment="1">
      <alignment horizontal="center" vertical="top"/>
    </xf>
    <xf numFmtId="4" fontId="0" fillId="39" borderId="10" xfId="0" applyNumberFormat="1" applyFont="1" applyFill="1" applyBorder="1" applyAlignment="1">
      <alignment horizontal="center" vertical="center" wrapText="1"/>
    </xf>
    <xf numFmtId="4" fontId="0" fillId="39" borderId="10" xfId="0" applyNumberFormat="1" applyFont="1" applyFill="1" applyBorder="1" applyAlignment="1">
      <alignment horizontal="center" vertical="center"/>
    </xf>
    <xf numFmtId="4" fontId="0" fillId="40" borderId="10" xfId="0" applyNumberFormat="1" applyFont="1" applyFill="1" applyBorder="1" applyAlignment="1" applyProtection="1">
      <alignment horizontal="center" vertical="top" wrapText="1"/>
      <protection/>
    </xf>
    <xf numFmtId="4" fontId="0" fillId="39" borderId="10" xfId="0" applyNumberFormat="1" applyFont="1" applyFill="1" applyBorder="1" applyAlignment="1">
      <alignment horizontal="center" vertical="center" wrapText="1"/>
    </xf>
    <xf numFmtId="4" fontId="0" fillId="39" borderId="10" xfId="0" applyNumberFormat="1" applyFont="1" applyFill="1" applyBorder="1" applyAlignment="1" applyProtection="1">
      <alignment horizontal="center" vertical="center" wrapText="1"/>
      <protection/>
    </xf>
    <xf numFmtId="4" fontId="0" fillId="39" borderId="10" xfId="0" applyNumberFormat="1" applyFont="1" applyFill="1" applyBorder="1" applyAlignment="1" applyProtection="1">
      <alignment horizontal="center" vertical="top"/>
      <protection/>
    </xf>
    <xf numFmtId="4" fontId="0" fillId="0" borderId="18" xfId="67" applyNumberFormat="1" applyFont="1" applyFill="1" applyBorder="1" applyAlignment="1">
      <alignment vertical="center"/>
    </xf>
    <xf numFmtId="4" fontId="0" fillId="0" borderId="10" xfId="0" applyNumberFormat="1" applyFont="1" applyBorder="1" applyAlignment="1">
      <alignment horizontal="center" vertical="top"/>
    </xf>
    <xf numFmtId="0" fontId="0" fillId="0" borderId="10" xfId="0" applyFont="1" applyBorder="1" applyAlignment="1">
      <alignment horizontal="center" vertical="top"/>
    </xf>
    <xf numFmtId="40" fontId="0" fillId="0" borderId="18" xfId="67" applyFont="1" applyFill="1" applyBorder="1" applyAlignment="1">
      <alignment horizontal="right" vertical="top"/>
    </xf>
    <xf numFmtId="4" fontId="0" fillId="0" borderId="18" xfId="67" applyNumberFormat="1" applyFont="1" applyFill="1" applyBorder="1" applyAlignment="1">
      <alignment horizontal="right" vertical="top"/>
    </xf>
    <xf numFmtId="0" fontId="0" fillId="37" borderId="10" xfId="0" applyFont="1" applyFill="1" applyBorder="1" applyAlignment="1">
      <alignment/>
    </xf>
    <xf numFmtId="40" fontId="0" fillId="0" borderId="18" xfId="67" applyFont="1" applyFill="1" applyBorder="1" applyAlignment="1">
      <alignment horizontal="right" vertical="center" wrapText="1"/>
    </xf>
    <xf numFmtId="4" fontId="0" fillId="0" borderId="18" xfId="67" applyNumberFormat="1" applyFont="1" applyFill="1" applyBorder="1" applyAlignment="1">
      <alignment horizontal="right" vertical="center" wrapText="1"/>
    </xf>
    <xf numFmtId="4" fontId="0" fillId="39" borderId="10" xfId="0" applyNumberFormat="1" applyFont="1" applyFill="1" applyBorder="1" applyAlignment="1">
      <alignment horizontal="right" vertical="top"/>
    </xf>
    <xf numFmtId="4" fontId="0" fillId="39" borderId="10" xfId="0" applyNumberFormat="1" applyFont="1" applyFill="1" applyBorder="1" applyAlignment="1">
      <alignment vertical="top"/>
    </xf>
    <xf numFmtId="4" fontId="0" fillId="39" borderId="10" xfId="0" applyNumberFormat="1" applyFont="1" applyFill="1" applyBorder="1" applyAlignment="1">
      <alignment horizontal="right" vertical="center" wrapText="1"/>
    </xf>
    <xf numFmtId="4" fontId="0" fillId="39" borderId="10" xfId="0" applyNumberFormat="1" applyFont="1" applyFill="1" applyBorder="1" applyAlignment="1">
      <alignment vertical="center" wrapText="1"/>
    </xf>
    <xf numFmtId="4" fontId="0" fillId="39" borderId="16" xfId="0" applyNumberFormat="1" applyFont="1" applyFill="1" applyBorder="1" applyAlignment="1">
      <alignment vertical="top"/>
    </xf>
    <xf numFmtId="4" fontId="0" fillId="39" borderId="10" xfId="0" applyNumberFormat="1" applyFont="1" applyFill="1" applyBorder="1" applyAlignment="1">
      <alignment horizontal="right"/>
    </xf>
    <xf numFmtId="4" fontId="0" fillId="39" borderId="10" xfId="0" applyNumberFormat="1" applyFont="1" applyFill="1" applyBorder="1" applyAlignment="1">
      <alignment/>
    </xf>
    <xf numFmtId="4" fontId="0" fillId="39" borderId="10" xfId="0" applyNumberFormat="1" applyFont="1" applyFill="1" applyBorder="1" applyAlignment="1" applyProtection="1">
      <alignment horizontal="right" vertical="center" wrapText="1"/>
      <protection locked="0"/>
    </xf>
    <xf numFmtId="4" fontId="0" fillId="39" borderId="10" xfId="0" applyNumberFormat="1" applyFont="1" applyFill="1" applyBorder="1" applyAlignment="1" applyProtection="1">
      <alignment vertical="center" wrapText="1"/>
      <protection locked="0"/>
    </xf>
    <xf numFmtId="4" fontId="0" fillId="39" borderId="10" xfId="0" applyNumberFormat="1" applyFont="1" applyFill="1" applyBorder="1" applyAlignment="1">
      <alignment horizontal="right" vertical="center" wrapText="1"/>
    </xf>
    <xf numFmtId="4" fontId="0" fillId="39" borderId="10" xfId="0" applyNumberFormat="1" applyFont="1" applyFill="1" applyBorder="1" applyAlignment="1">
      <alignment vertical="center" wrapText="1"/>
    </xf>
    <xf numFmtId="4" fontId="0" fillId="39" borderId="10" xfId="0" applyNumberFormat="1" applyFont="1" applyFill="1" applyBorder="1" applyAlignment="1">
      <alignment horizontal="right" vertical="top"/>
    </xf>
    <xf numFmtId="4" fontId="0" fillId="39" borderId="10" xfId="0" applyNumberFormat="1" applyFont="1" applyFill="1" applyBorder="1" applyAlignment="1">
      <alignment vertical="top"/>
    </xf>
    <xf numFmtId="0" fontId="0" fillId="0" borderId="10" xfId="0" applyFont="1" applyBorder="1" applyAlignment="1">
      <alignment horizontal="left" vertical="center" wrapText="1"/>
    </xf>
    <xf numFmtId="0" fontId="0" fillId="0" borderId="0" xfId="0" applyFont="1" applyFill="1" applyBorder="1" applyAlignment="1" applyProtection="1">
      <alignment/>
      <protection hidden="1"/>
    </xf>
    <xf numFmtId="4" fontId="0" fillId="39" borderId="10" xfId="0" applyNumberFormat="1" applyFont="1" applyFill="1" applyBorder="1" applyAlignment="1" applyProtection="1">
      <alignment horizontal="center" vertical="center" wrapText="1"/>
      <protection hidden="1"/>
    </xf>
    <xf numFmtId="4" fontId="0" fillId="39" borderId="10" xfId="0" applyNumberFormat="1" applyFont="1" applyFill="1" applyBorder="1" applyAlignment="1" applyProtection="1">
      <alignment horizontal="center" vertical="center" wrapText="1"/>
      <protection hidden="1"/>
    </xf>
    <xf numFmtId="0" fontId="0" fillId="39" borderId="10" xfId="0" applyFont="1" applyFill="1" applyBorder="1" applyAlignment="1">
      <alignment/>
    </xf>
    <xf numFmtId="0" fontId="0" fillId="39" borderId="10" xfId="0" applyFont="1" applyFill="1" applyBorder="1" applyAlignment="1">
      <alignment horizontal="left" vertical="center" wrapText="1"/>
    </xf>
    <xf numFmtId="40" fontId="1" fillId="0" borderId="18" xfId="67" applyFont="1" applyFill="1" applyBorder="1" applyAlignment="1">
      <alignment horizontal="center" vertical="top"/>
    </xf>
    <xf numFmtId="49" fontId="0" fillId="0" borderId="10" xfId="0" applyNumberFormat="1" applyFont="1" applyFill="1" applyBorder="1" applyAlignment="1">
      <alignment wrapText="1"/>
    </xf>
    <xf numFmtId="40" fontId="0" fillId="0" borderId="18" xfId="67" applyFont="1" applyFill="1" applyBorder="1" applyAlignment="1">
      <alignment horizontal="center" vertical="top"/>
    </xf>
    <xf numFmtId="0" fontId="0" fillId="0" borderId="0" xfId="0" applyFont="1" applyFill="1" applyBorder="1" applyAlignment="1" applyProtection="1">
      <alignment vertical="center"/>
      <protection hidden="1"/>
    </xf>
    <xf numFmtId="0" fontId="0" fillId="39" borderId="10" xfId="0" applyFont="1" applyFill="1" applyBorder="1" applyAlignment="1">
      <alignment vertical="center" wrapText="1"/>
    </xf>
    <xf numFmtId="0" fontId="0" fillId="39" borderId="10" xfId="0" applyFont="1" applyFill="1" applyBorder="1" applyAlignment="1">
      <alignment vertical="top" wrapText="1"/>
    </xf>
    <xf numFmtId="0" fontId="0" fillId="39" borderId="10" xfId="0" applyFont="1" applyFill="1" applyBorder="1" applyAlignment="1">
      <alignment vertical="top" wrapText="1"/>
    </xf>
    <xf numFmtId="4" fontId="0" fillId="39" borderId="16" xfId="0" applyNumberFormat="1" applyFont="1" applyFill="1" applyBorder="1" applyAlignment="1">
      <alignment horizontal="center" vertical="top"/>
    </xf>
    <xf numFmtId="4" fontId="0" fillId="39" borderId="10" xfId="0" applyNumberFormat="1" applyFont="1" applyFill="1" applyBorder="1" applyAlignment="1">
      <alignment horizontal="right" vertical="top" wrapText="1"/>
    </xf>
    <xf numFmtId="0" fontId="0" fillId="39" borderId="10" xfId="0" applyFont="1" applyFill="1" applyBorder="1" applyAlignment="1">
      <alignment horizontal="left" vertical="top" wrapText="1"/>
    </xf>
    <xf numFmtId="4" fontId="0" fillId="0" borderId="10" xfId="67" applyNumberFormat="1" applyFont="1" applyBorder="1" applyAlignment="1">
      <alignment horizontal="center" vertical="center"/>
    </xf>
    <xf numFmtId="4" fontId="0" fillId="39" borderId="10" xfId="67" applyNumberFormat="1" applyFont="1" applyFill="1" applyBorder="1" applyAlignment="1">
      <alignment horizontal="center" vertical="center"/>
    </xf>
    <xf numFmtId="40" fontId="0" fillId="39" borderId="10" xfId="67" applyNumberFormat="1" applyFont="1" applyFill="1" applyBorder="1" applyAlignment="1" applyProtection="1">
      <alignment horizontal="right" vertical="center"/>
      <protection locked="0"/>
    </xf>
    <xf numFmtId="40" fontId="0" fillId="39" borderId="10" xfId="67" applyNumberFormat="1" applyFont="1" applyFill="1" applyBorder="1" applyAlignment="1" applyProtection="1">
      <alignment vertical="center"/>
      <protection locked="0"/>
    </xf>
    <xf numFmtId="184" fontId="46" fillId="36" borderId="11" xfId="0" applyNumberFormat="1" applyFont="1" applyFill="1" applyBorder="1" applyAlignment="1">
      <alignment horizontal="center" vertical="top"/>
    </xf>
    <xf numFmtId="0" fontId="46" fillId="0" borderId="12" xfId="0" applyFont="1" applyBorder="1" applyAlignment="1" applyProtection="1">
      <alignment/>
      <protection hidden="1"/>
    </xf>
    <xf numFmtId="0" fontId="46" fillId="0" borderId="10" xfId="0" applyFont="1" applyBorder="1" applyAlignment="1" applyProtection="1">
      <alignment/>
      <protection hidden="1"/>
    </xf>
    <xf numFmtId="4" fontId="0" fillId="0" borderId="12" xfId="0" applyNumberFormat="1" applyFont="1" applyFill="1" applyBorder="1" applyAlignment="1" applyProtection="1">
      <alignment vertical="top"/>
      <protection hidden="1"/>
    </xf>
    <xf numFmtId="4" fontId="0" fillId="39" borderId="10" xfId="0" applyNumberFormat="1" applyFont="1" applyFill="1" applyBorder="1" applyAlignment="1" applyProtection="1">
      <alignment horizontal="right" vertical="center" wrapText="1"/>
      <protection locked="0"/>
    </xf>
    <xf numFmtId="4" fontId="0" fillId="39" borderId="10" xfId="0" applyNumberFormat="1" applyFont="1" applyFill="1" applyBorder="1" applyAlignment="1" applyProtection="1">
      <alignment vertical="center" wrapText="1"/>
      <protection locked="0"/>
    </xf>
    <xf numFmtId="4" fontId="1" fillId="39" borderId="10" xfId="0" applyNumberFormat="1" applyFont="1" applyFill="1" applyBorder="1" applyAlignment="1">
      <alignment horizontal="right" vertical="top"/>
    </xf>
    <xf numFmtId="4" fontId="0" fillId="38" borderId="10" xfId="0" applyNumberFormat="1" applyFont="1" applyFill="1" applyBorder="1" applyAlignment="1">
      <alignment vertical="top"/>
    </xf>
    <xf numFmtId="0" fontId="0" fillId="39" borderId="12" xfId="0" applyFont="1" applyFill="1" applyBorder="1" applyAlignment="1">
      <alignment wrapText="1"/>
    </xf>
    <xf numFmtId="0" fontId="0" fillId="39" borderId="11" xfId="0" applyFont="1" applyFill="1" applyBorder="1" applyAlignment="1">
      <alignment horizontal="center" vertical="top"/>
    </xf>
    <xf numFmtId="4" fontId="0" fillId="39" borderId="12" xfId="0" applyNumberFormat="1" applyFont="1" applyFill="1" applyBorder="1" applyAlignment="1" applyProtection="1">
      <alignment/>
      <protection hidden="1"/>
    </xf>
    <xf numFmtId="0" fontId="0" fillId="39" borderId="10" xfId="0" applyFont="1" applyFill="1" applyBorder="1" applyAlignment="1" applyProtection="1">
      <alignment/>
      <protection hidden="1"/>
    </xf>
    <xf numFmtId="184" fontId="1" fillId="39" borderId="11" xfId="0" applyNumberFormat="1" applyFont="1" applyFill="1" applyBorder="1" applyAlignment="1">
      <alignment horizontal="center" vertical="top"/>
    </xf>
    <xf numFmtId="0" fontId="0" fillId="39" borderId="12" xfId="0" applyFont="1" applyFill="1" applyBorder="1" applyAlignment="1" applyProtection="1">
      <alignment vertical="top"/>
      <protection hidden="1"/>
    </xf>
    <xf numFmtId="0" fontId="0" fillId="39" borderId="10" xfId="0" applyFont="1" applyFill="1" applyBorder="1" applyAlignment="1" applyProtection="1">
      <alignment vertical="top"/>
      <protection hidden="1"/>
    </xf>
    <xf numFmtId="184" fontId="1" fillId="38" borderId="11" xfId="0" applyNumberFormat="1" applyFont="1" applyFill="1" applyBorder="1" applyAlignment="1">
      <alignment horizontal="center" vertical="top"/>
    </xf>
    <xf numFmtId="0" fontId="1" fillId="38" borderId="10" xfId="0" applyFont="1" applyFill="1" applyBorder="1" applyAlignment="1">
      <alignment horizontal="left" vertical="top" wrapText="1"/>
    </xf>
    <xf numFmtId="0" fontId="0" fillId="38" borderId="10" xfId="0" applyFont="1" applyFill="1" applyBorder="1" applyAlignment="1">
      <alignment horizontal="center" vertical="top"/>
    </xf>
    <xf numFmtId="4" fontId="0" fillId="38" borderId="18" xfId="67" applyNumberFormat="1" applyFont="1" applyFill="1" applyBorder="1" applyAlignment="1">
      <alignment vertical="top"/>
    </xf>
    <xf numFmtId="0" fontId="0" fillId="0" borderId="10" xfId="0" applyFont="1" applyBorder="1" applyAlignment="1">
      <alignment horizontal="center" vertical="center" wrapText="1"/>
    </xf>
    <xf numFmtId="4" fontId="0" fillId="0" borderId="10" xfId="0" applyNumberFormat="1" applyFont="1" applyBorder="1" applyAlignment="1">
      <alignment horizontal="right" vertical="center" wrapText="1"/>
    </xf>
    <xf numFmtId="0" fontId="0" fillId="39" borderId="10" xfId="0" applyFont="1" applyFill="1" applyBorder="1" applyAlignment="1">
      <alignment horizontal="center" vertical="center" wrapText="1"/>
    </xf>
    <xf numFmtId="0" fontId="0" fillId="0" borderId="10" xfId="0" applyFont="1" applyFill="1" applyBorder="1" applyAlignment="1">
      <alignment horizontal="center" vertical="center"/>
    </xf>
    <xf numFmtId="4" fontId="0" fillId="0" borderId="10" xfId="0" applyNumberFormat="1" applyFont="1" applyFill="1" applyBorder="1" applyAlignment="1" quotePrefix="1">
      <alignment horizontal="right" vertical="center" wrapText="1"/>
    </xf>
    <xf numFmtId="0" fontId="0" fillId="39" borderId="10" xfId="0" applyFont="1" applyFill="1" applyBorder="1" applyAlignment="1" applyProtection="1">
      <alignment vertical="center" wrapText="1"/>
      <protection/>
    </xf>
    <xf numFmtId="0" fontId="10" fillId="0" borderId="21" xfId="0" applyFont="1" applyFill="1" applyBorder="1" applyAlignment="1" applyProtection="1">
      <alignment vertical="center" wrapText="1"/>
      <protection/>
    </xf>
    <xf numFmtId="4" fontId="10" fillId="0" borderId="21" xfId="0" applyNumberFormat="1" applyFont="1" applyFill="1" applyBorder="1" applyAlignment="1">
      <alignment horizontal="center" vertical="center"/>
    </xf>
    <xf numFmtId="0" fontId="10" fillId="0" borderId="21" xfId="0" applyFont="1" applyFill="1" applyBorder="1" applyAlignment="1">
      <alignment horizontal="center" vertical="center"/>
    </xf>
    <xf numFmtId="0" fontId="0" fillId="39" borderId="11" xfId="0" applyFont="1" applyFill="1" applyBorder="1" applyAlignment="1">
      <alignment horizontal="center" vertical="top"/>
    </xf>
    <xf numFmtId="0" fontId="0" fillId="39" borderId="10" xfId="0" applyFont="1" applyFill="1" applyBorder="1" applyAlignment="1">
      <alignment vertical="center" wrapText="1"/>
    </xf>
    <xf numFmtId="0" fontId="0" fillId="39" borderId="10" xfId="0" applyFont="1" applyFill="1" applyBorder="1" applyAlignment="1">
      <alignment horizontal="center" vertical="center" wrapText="1"/>
    </xf>
    <xf numFmtId="4" fontId="0" fillId="39" borderId="10" xfId="0" applyNumberFormat="1" applyFont="1" applyFill="1" applyBorder="1" applyAlignment="1">
      <alignment horizontal="right" vertical="center" wrapText="1"/>
    </xf>
    <xf numFmtId="4" fontId="0" fillId="39"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xf>
    <xf numFmtId="0" fontId="1" fillId="41" borderId="10" xfId="0" applyFont="1" applyFill="1" applyBorder="1" applyAlignment="1">
      <alignment horizontal="center" vertical="center" wrapText="1"/>
    </xf>
    <xf numFmtId="0" fontId="3" fillId="41" borderId="10" xfId="0" applyFont="1" applyFill="1" applyBorder="1" applyAlignment="1">
      <alignment horizontal="left" vertical="center" wrapText="1"/>
    </xf>
    <xf numFmtId="4" fontId="0" fillId="41" borderId="10" xfId="0" applyNumberFormat="1" applyFont="1" applyFill="1" applyBorder="1" applyAlignment="1">
      <alignment horizontal="center" vertical="center" wrapText="1"/>
    </xf>
    <xf numFmtId="4" fontId="1" fillId="41" borderId="10" xfId="0" applyNumberFormat="1" applyFont="1" applyFill="1" applyBorder="1" applyAlignment="1">
      <alignment horizontal="right" vertical="center" wrapText="1"/>
    </xf>
    <xf numFmtId="0" fontId="1" fillId="42" borderId="10" xfId="0" applyFont="1" applyFill="1" applyBorder="1" applyAlignment="1">
      <alignment vertical="center" wrapText="1"/>
    </xf>
    <xf numFmtId="4" fontId="0" fillId="42" borderId="10" xfId="0" applyNumberFormat="1" applyFont="1" applyFill="1" applyBorder="1" applyAlignment="1">
      <alignment horizontal="center" vertical="center" wrapText="1"/>
    </xf>
    <xf numFmtId="0" fontId="0" fillId="42" borderId="10" xfId="0" applyFont="1" applyFill="1" applyBorder="1" applyAlignment="1">
      <alignment horizontal="center" vertical="center" wrapText="1"/>
    </xf>
    <xf numFmtId="4" fontId="1" fillId="42" borderId="10" xfId="0" applyNumberFormat="1" applyFont="1" applyFill="1" applyBorder="1" applyAlignment="1">
      <alignment horizontal="right" vertical="center" wrapText="1"/>
    </xf>
    <xf numFmtId="184" fontId="0" fillId="41" borderId="11" xfId="0" applyNumberFormat="1" applyFont="1" applyFill="1" applyBorder="1" applyAlignment="1">
      <alignment horizontal="center" vertical="top"/>
    </xf>
    <xf numFmtId="0" fontId="0" fillId="41" borderId="11" xfId="0" applyFont="1" applyFill="1" applyBorder="1" applyAlignment="1">
      <alignment horizontal="center" vertical="top"/>
    </xf>
    <xf numFmtId="0" fontId="0" fillId="39" borderId="11" xfId="0" applyFont="1" applyFill="1" applyBorder="1" applyAlignment="1" applyProtection="1">
      <alignment/>
      <protection hidden="1"/>
    </xf>
    <xf numFmtId="4" fontId="1" fillId="41" borderId="18" xfId="67" applyNumberFormat="1" applyFont="1" applyFill="1" applyBorder="1" applyAlignment="1">
      <alignment horizontal="right" vertical="center" wrapText="1"/>
    </xf>
    <xf numFmtId="0" fontId="0" fillId="39" borderId="11" xfId="0" applyFont="1" applyFill="1" applyBorder="1" applyAlignment="1" applyProtection="1">
      <alignment/>
      <protection hidden="1"/>
    </xf>
    <xf numFmtId="4" fontId="1" fillId="42" borderId="18" xfId="67" applyNumberFormat="1" applyFont="1" applyFill="1" applyBorder="1" applyAlignment="1">
      <alignment horizontal="right" vertical="center" wrapText="1"/>
    </xf>
    <xf numFmtId="4" fontId="1" fillId="33" borderId="18" xfId="0" applyNumberFormat="1" applyFont="1" applyFill="1" applyBorder="1" applyAlignment="1">
      <alignment horizontal="right"/>
    </xf>
    <xf numFmtId="0" fontId="0" fillId="36" borderId="10" xfId="0" applyFont="1" applyFill="1" applyBorder="1" applyAlignment="1">
      <alignment/>
    </xf>
    <xf numFmtId="0" fontId="0" fillId="39" borderId="10" xfId="0" applyFont="1" applyFill="1" applyBorder="1" applyAlignment="1" applyProtection="1">
      <alignment horizontal="center" vertical="center" wrapText="1"/>
      <protection/>
    </xf>
    <xf numFmtId="0" fontId="0" fillId="39" borderId="10" xfId="0" applyFont="1" applyFill="1" applyBorder="1" applyAlignment="1">
      <alignment wrapText="1"/>
    </xf>
    <xf numFmtId="0" fontId="0" fillId="39" borderId="10" xfId="0" applyFont="1" applyFill="1" applyBorder="1" applyAlignment="1">
      <alignment horizontal="center" wrapText="1"/>
    </xf>
    <xf numFmtId="4" fontId="0" fillId="39" borderId="10" xfId="0" applyNumberFormat="1" applyFont="1" applyFill="1" applyBorder="1" applyAlignment="1">
      <alignment horizontal="center" vertical="center"/>
    </xf>
    <xf numFmtId="0" fontId="0" fillId="39" borderId="10" xfId="0" applyFont="1" applyFill="1" applyBorder="1" applyAlignment="1">
      <alignment horizontal="center" vertical="center"/>
    </xf>
    <xf numFmtId="0" fontId="0" fillId="39" borderId="10" xfId="0" applyFont="1" applyFill="1" applyBorder="1" applyAlignment="1">
      <alignment/>
    </xf>
    <xf numFmtId="4" fontId="0" fillId="39" borderId="10" xfId="0" applyNumberFormat="1" applyFont="1" applyFill="1" applyBorder="1" applyAlignment="1">
      <alignment horizontal="center"/>
    </xf>
    <xf numFmtId="0" fontId="0" fillId="39" borderId="10" xfId="0" applyFont="1" applyFill="1" applyBorder="1" applyAlignment="1">
      <alignment horizontal="center"/>
    </xf>
    <xf numFmtId="0" fontId="0" fillId="0" borderId="13" xfId="0" applyFont="1" applyFill="1" applyBorder="1" applyAlignment="1">
      <alignment horizontal="left" vertical="top" wrapText="1"/>
    </xf>
    <xf numFmtId="4" fontId="0" fillId="0" borderId="10" xfId="0" applyNumberFormat="1" applyFont="1" applyFill="1" applyBorder="1" applyAlignment="1" applyProtection="1">
      <alignment vertical="top"/>
      <protection locked="0"/>
    </xf>
    <xf numFmtId="0" fontId="0" fillId="0" borderId="10" xfId="0" applyFont="1" applyFill="1" applyBorder="1" applyAlignment="1" applyProtection="1">
      <alignment horizontal="left" vertical="top" wrapText="1"/>
      <protection/>
    </xf>
    <xf numFmtId="4" fontId="0"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wrapText="1"/>
      <protection locked="0"/>
    </xf>
    <xf numFmtId="4" fontId="0" fillId="0" borderId="10" xfId="0" applyNumberFormat="1" applyFont="1" applyBorder="1" applyAlignment="1" applyProtection="1">
      <alignment horizontal="right" vertical="center" wrapText="1"/>
      <protection locked="0"/>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horizontal="right" vertical="center" wrapText="1"/>
    </xf>
    <xf numFmtId="4" fontId="0" fillId="0" borderId="10" xfId="0" applyNumberFormat="1" applyFont="1" applyFill="1" applyBorder="1" applyAlignment="1">
      <alignment horizontal="center" vertical="center" wrapText="1"/>
    </xf>
    <xf numFmtId="0" fontId="0" fillId="39" borderId="10" xfId="0" applyFont="1" applyFill="1" applyBorder="1" applyAlignment="1">
      <alignment horizontal="center" vertical="top"/>
    </xf>
    <xf numFmtId="4" fontId="0" fillId="39" borderId="18" xfId="67" applyNumberFormat="1" applyFont="1" applyFill="1" applyBorder="1" applyAlignment="1">
      <alignment vertical="center" wrapText="1"/>
    </xf>
    <xf numFmtId="1" fontId="0" fillId="39" borderId="10" xfId="0" applyNumberFormat="1" applyFont="1" applyFill="1" applyBorder="1" applyAlignment="1">
      <alignment horizontal="left" vertical="top"/>
    </xf>
    <xf numFmtId="4" fontId="0" fillId="39" borderId="18" xfId="67" applyNumberFormat="1" applyFont="1" applyFill="1" applyBorder="1" applyAlignment="1">
      <alignment vertical="center" wrapText="1"/>
    </xf>
    <xf numFmtId="0" fontId="0" fillId="39" borderId="10" xfId="0" applyFont="1" applyFill="1" applyBorder="1" applyAlignment="1">
      <alignment horizontal="left" vertical="top" wrapText="1"/>
    </xf>
    <xf numFmtId="0" fontId="0" fillId="39" borderId="10" xfId="0" applyFont="1" applyFill="1" applyBorder="1" applyAlignment="1">
      <alignment horizontal="center" vertical="top"/>
    </xf>
    <xf numFmtId="4" fontId="0" fillId="39" borderId="10" xfId="0" applyNumberFormat="1" applyFont="1" applyFill="1" applyBorder="1" applyAlignment="1" applyProtection="1">
      <alignment/>
      <protection hidden="1"/>
    </xf>
    <xf numFmtId="0" fontId="0" fillId="39" borderId="18" xfId="0" applyFont="1" applyFill="1" applyBorder="1" applyAlignment="1" applyProtection="1">
      <alignment/>
      <protection hidden="1"/>
    </xf>
    <xf numFmtId="4" fontId="1" fillId="39" borderId="12" xfId="0" applyNumberFormat="1" applyFont="1" applyFill="1" applyBorder="1" applyAlignment="1">
      <alignment horizontal="center" vertical="top"/>
    </xf>
    <xf numFmtId="40" fontId="0" fillId="39" borderId="18" xfId="67" applyFont="1" applyFill="1" applyBorder="1" applyAlignment="1">
      <alignment vertical="top"/>
    </xf>
    <xf numFmtId="0" fontId="0" fillId="39" borderId="10" xfId="0" applyFont="1" applyFill="1" applyBorder="1" applyAlignment="1" applyProtection="1">
      <alignment/>
      <protection hidden="1"/>
    </xf>
    <xf numFmtId="0" fontId="0" fillId="42" borderId="11" xfId="0" applyFont="1" applyFill="1" applyBorder="1" applyAlignment="1" applyProtection="1">
      <alignment/>
      <protection hidden="1"/>
    </xf>
    <xf numFmtId="4" fontId="0" fillId="0" borderId="18" xfId="67" applyNumberFormat="1" applyFont="1" applyBorder="1" applyAlignment="1">
      <alignment horizontal="right" vertical="center" wrapText="1"/>
    </xf>
    <xf numFmtId="4" fontId="0" fillId="0" borderId="18" xfId="67" applyNumberFormat="1" applyFont="1" applyFill="1" applyBorder="1" applyAlignment="1">
      <alignment horizontal="right" vertical="center" wrapText="1"/>
    </xf>
    <xf numFmtId="4" fontId="0" fillId="39" borderId="18" xfId="67" applyNumberFormat="1" applyFont="1" applyFill="1" applyBorder="1" applyAlignment="1">
      <alignment horizontal="right" vertical="center" wrapText="1"/>
    </xf>
    <xf numFmtId="0" fontId="6" fillId="0" borderId="0" xfId="0" applyFont="1" applyFill="1" applyBorder="1" applyAlignment="1">
      <alignment wrapText="1"/>
    </xf>
    <xf numFmtId="4" fontId="0" fillId="39" borderId="0" xfId="0" applyNumberFormat="1" applyFont="1" applyFill="1" applyBorder="1" applyAlignment="1">
      <alignment horizontal="center" wrapText="1"/>
    </xf>
    <xf numFmtId="0" fontId="0" fillId="39" borderId="12" xfId="0" applyFont="1" applyFill="1" applyBorder="1" applyAlignment="1" applyProtection="1">
      <alignment vertical="top"/>
      <protection hidden="1"/>
    </xf>
    <xf numFmtId="0" fontId="0" fillId="39" borderId="10" xfId="0" applyFont="1" applyFill="1" applyBorder="1" applyAlignment="1" applyProtection="1">
      <alignment vertical="top"/>
      <protection hidden="1"/>
    </xf>
    <xf numFmtId="0" fontId="0" fillId="0" borderId="10" xfId="0" applyFont="1" applyBorder="1" applyAlignment="1">
      <alignment vertical="center" wrapText="1"/>
    </xf>
    <xf numFmtId="0" fontId="0" fillId="0" borderId="21" xfId="0" applyNumberFormat="1" applyFont="1" applyFill="1" applyBorder="1" applyAlignment="1">
      <alignment horizontal="left" vertical="center" wrapText="1"/>
    </xf>
    <xf numFmtId="0" fontId="0" fillId="0" borderId="21" xfId="0" applyFill="1" applyBorder="1" applyAlignment="1">
      <alignment horizontal="left" wrapText="1"/>
    </xf>
    <xf numFmtId="4" fontId="0" fillId="0" borderId="21"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40" fontId="0" fillId="0" borderId="21" xfId="67" applyFill="1" applyBorder="1" applyAlignment="1" applyProtection="1">
      <alignment horizontal="right" vertical="center" wrapText="1"/>
      <protection/>
    </xf>
    <xf numFmtId="40" fontId="0" fillId="0" borderId="18" xfId="67" applyFont="1" applyFill="1" applyBorder="1" applyAlignment="1">
      <alignment horizontal="right" vertical="center"/>
    </xf>
    <xf numFmtId="0" fontId="0" fillId="0" borderId="21" xfId="0" applyFill="1" applyBorder="1" applyAlignment="1" quotePrefix="1">
      <alignment horizontal="left" vertical="top" wrapText="1"/>
    </xf>
    <xf numFmtId="0" fontId="0" fillId="0" borderId="21" xfId="0" applyFill="1" applyBorder="1" applyAlignment="1">
      <alignment horizontal="left" vertical="top" wrapText="1"/>
    </xf>
    <xf numFmtId="0" fontId="0" fillId="0" borderId="10" xfId="0" applyFont="1" applyBorder="1" applyAlignment="1" applyProtection="1">
      <alignment vertical="top" wrapText="1"/>
      <protection hidden="1"/>
    </xf>
    <xf numFmtId="4" fontId="0" fillId="0" borderId="10" xfId="0" applyNumberFormat="1"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4" fontId="0" fillId="0" borderId="21" xfId="0" applyNumberFormat="1" applyFont="1"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horizontal="left" vertical="center" wrapText="1"/>
    </xf>
    <xf numFmtId="0" fontId="0" fillId="0" borderId="16" xfId="0" applyFont="1" applyFill="1" applyBorder="1" applyAlignment="1">
      <alignment horizontal="left" vertical="top" wrapText="1"/>
    </xf>
    <xf numFmtId="0" fontId="0" fillId="0" borderId="10" xfId="0" applyNumberFormat="1" applyFont="1" applyFill="1" applyBorder="1" applyAlignment="1">
      <alignment horizontal="left" vertical="center" wrapText="1"/>
    </xf>
    <xf numFmtId="0" fontId="3" fillId="33" borderId="10" xfId="0" applyFont="1" applyFill="1" applyBorder="1" applyAlignment="1">
      <alignment wrapText="1"/>
    </xf>
    <xf numFmtId="0" fontId="0" fillId="0" borderId="22" xfId="0" applyFont="1" applyFill="1" applyBorder="1" applyAlignment="1" applyProtection="1">
      <alignment vertical="top"/>
      <protection hidden="1"/>
    </xf>
    <xf numFmtId="0" fontId="8" fillId="0" borderId="10" xfId="0" applyFont="1" applyFill="1" applyBorder="1" applyAlignment="1">
      <alignment horizontal="left"/>
    </xf>
    <xf numFmtId="0" fontId="1" fillId="33" borderId="16" xfId="0" applyFont="1" applyFill="1" applyBorder="1" applyAlignment="1">
      <alignment horizontal="left"/>
    </xf>
    <xf numFmtId="0" fontId="0" fillId="33" borderId="13" xfId="0" applyFont="1" applyFill="1" applyBorder="1" applyAlignment="1">
      <alignment horizontal="left"/>
    </xf>
    <xf numFmtId="1" fontId="1" fillId="38" borderId="10" xfId="0" applyNumberFormat="1" applyFont="1" applyFill="1" applyBorder="1" applyAlignment="1">
      <alignment horizontal="left" vertical="top"/>
    </xf>
    <xf numFmtId="1" fontId="1" fillId="34" borderId="10" xfId="0" applyNumberFormat="1" applyFont="1" applyFill="1" applyBorder="1" applyAlignment="1">
      <alignment horizontal="left" vertical="top"/>
    </xf>
    <xf numFmtId="0" fontId="1" fillId="41" borderId="10" xfId="0" applyFont="1" applyFill="1" applyBorder="1" applyAlignment="1">
      <alignment horizontal="left" vertical="center" wrapText="1"/>
    </xf>
    <xf numFmtId="1" fontId="0" fillId="0" borderId="10" xfId="0" applyNumberFormat="1" applyFont="1" applyFill="1" applyBorder="1" applyAlignment="1">
      <alignment horizontal="left" vertical="center" wrapText="1"/>
    </xf>
    <xf numFmtId="0" fontId="0" fillId="39" borderId="10" xfId="0" applyFont="1" applyFill="1" applyBorder="1" applyAlignment="1" applyProtection="1">
      <alignment horizontal="left"/>
      <protection hidden="1"/>
    </xf>
    <xf numFmtId="1" fontId="0" fillId="0" borderId="10" xfId="0" applyNumberFormat="1" applyFont="1" applyFill="1" applyBorder="1" applyAlignment="1">
      <alignment horizontal="left" vertical="top"/>
    </xf>
    <xf numFmtId="1" fontId="0" fillId="0" borderId="10" xfId="0" applyNumberFormat="1" applyFont="1" applyFill="1" applyBorder="1" applyAlignment="1">
      <alignment horizontal="left" vertical="top"/>
    </xf>
    <xf numFmtId="1" fontId="0" fillId="42" borderId="10" xfId="0" applyNumberFormat="1" applyFont="1" applyFill="1" applyBorder="1" applyAlignment="1">
      <alignment horizontal="left" vertical="center" wrapText="1"/>
    </xf>
    <xf numFmtId="1" fontId="0" fillId="0" borderId="10" xfId="0" applyNumberFormat="1" applyFont="1" applyBorder="1" applyAlignment="1">
      <alignment horizontal="left" vertical="center" wrapText="1"/>
    </xf>
    <xf numFmtId="1" fontId="0" fillId="39" borderId="10" xfId="0" applyNumberFormat="1" applyFont="1" applyFill="1" applyBorder="1" applyAlignment="1">
      <alignment horizontal="left" vertical="center" wrapText="1"/>
    </xf>
    <xf numFmtId="1" fontId="0" fillId="0" borderId="12" xfId="0" applyNumberFormat="1" applyFont="1" applyFill="1" applyBorder="1" applyAlignment="1">
      <alignment horizontal="left" vertical="center"/>
    </xf>
    <xf numFmtId="0" fontId="0" fillId="39" borderId="10" xfId="0" applyNumberFormat="1" applyFont="1" applyFill="1" applyBorder="1" applyAlignment="1">
      <alignment horizontal="left" vertical="center" wrapText="1"/>
    </xf>
    <xf numFmtId="1" fontId="0" fillId="0" borderId="10" xfId="0" applyNumberFormat="1" applyFont="1" applyFill="1" applyBorder="1" applyAlignment="1">
      <alignment horizontal="left" vertical="center" wrapText="1"/>
    </xf>
    <xf numFmtId="1" fontId="0" fillId="39" borderId="10" xfId="0" applyNumberFormat="1" applyFont="1" applyFill="1" applyBorder="1" applyAlignment="1">
      <alignment horizontal="left" vertical="center" wrapText="1"/>
    </xf>
    <xf numFmtId="0" fontId="0" fillId="33" borderId="10" xfId="0" applyFont="1" applyFill="1" applyBorder="1" applyAlignment="1">
      <alignment horizontal="left" wrapText="1"/>
    </xf>
    <xf numFmtId="1" fontId="1" fillId="0" borderId="10" xfId="0" applyNumberFormat="1" applyFont="1" applyFill="1" applyBorder="1" applyAlignment="1">
      <alignment horizontal="left" vertical="top"/>
    </xf>
    <xf numFmtId="1"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protection hidden="1"/>
    </xf>
    <xf numFmtId="1" fontId="0" fillId="39" borderId="10" xfId="0" applyNumberFormat="1" applyFont="1" applyFill="1" applyBorder="1" applyAlignment="1">
      <alignment horizontal="left" vertical="top"/>
    </xf>
    <xf numFmtId="1" fontId="0" fillId="0" borderId="10" xfId="0" applyNumberFormat="1" applyFont="1" applyFill="1" applyBorder="1" applyAlignment="1">
      <alignment horizontal="left" vertical="center"/>
    </xf>
    <xf numFmtId="1" fontId="0" fillId="0" borderId="10" xfId="0" applyNumberFormat="1" applyFont="1" applyBorder="1" applyAlignment="1">
      <alignment horizontal="left" vertical="top"/>
    </xf>
    <xf numFmtId="1" fontId="0" fillId="34" borderId="10" xfId="0" applyNumberFormat="1" applyFont="1" applyFill="1" applyBorder="1" applyAlignment="1">
      <alignment horizontal="left" vertical="top"/>
    </xf>
    <xf numFmtId="1" fontId="1" fillId="35" borderId="10" xfId="0" applyNumberFormat="1" applyFont="1" applyFill="1" applyBorder="1" applyAlignment="1">
      <alignment horizontal="left" vertical="center"/>
    </xf>
    <xf numFmtId="0" fontId="0" fillId="0" borderId="10" xfId="0" applyFont="1" applyFill="1" applyBorder="1" applyAlignment="1" applyProtection="1">
      <alignment horizontal="left"/>
      <protection hidden="1"/>
    </xf>
    <xf numFmtId="0" fontId="0" fillId="0" borderId="10" xfId="0" applyFont="1" applyFill="1" applyBorder="1" applyAlignment="1" applyProtection="1">
      <alignment horizontal="left" vertical="center" wrapText="1"/>
      <protection hidden="1"/>
    </xf>
    <xf numFmtId="1" fontId="0" fillId="34" borderId="10" xfId="0" applyNumberFormat="1" applyFont="1" applyFill="1" applyBorder="1" applyAlignment="1">
      <alignment horizontal="left" vertical="top"/>
    </xf>
    <xf numFmtId="1" fontId="1" fillId="35" borderId="10" xfId="0" applyNumberFormat="1" applyFont="1" applyFill="1" applyBorder="1" applyAlignment="1">
      <alignment horizontal="left" vertical="top"/>
    </xf>
    <xf numFmtId="1" fontId="0" fillId="0" borderId="10" xfId="0" applyNumberFormat="1" applyFont="1" applyFill="1" applyBorder="1" applyAlignment="1">
      <alignment horizontal="left" vertical="center"/>
    </xf>
    <xf numFmtId="1" fontId="0" fillId="0" borderId="10" xfId="0" applyNumberFormat="1" applyFont="1" applyBorder="1" applyAlignment="1">
      <alignment horizontal="left" vertical="top"/>
    </xf>
    <xf numFmtId="0" fontId="0" fillId="0" borderId="10" xfId="0" applyFont="1" applyFill="1" applyBorder="1" applyAlignment="1" applyProtection="1">
      <alignment horizontal="left"/>
      <protection hidden="1"/>
    </xf>
    <xf numFmtId="0" fontId="0" fillId="0" borderId="0" xfId="0" applyFont="1" applyBorder="1" applyAlignment="1" applyProtection="1">
      <alignment horizontal="left"/>
      <protection hidden="1"/>
    </xf>
    <xf numFmtId="1" fontId="0" fillId="34" borderId="10" xfId="0" applyNumberFormat="1" applyFont="1" applyFill="1" applyBorder="1" applyAlignment="1">
      <alignment horizontal="left" vertical="center"/>
    </xf>
    <xf numFmtId="1" fontId="0" fillId="34" borderId="12" xfId="0" applyNumberFormat="1" applyFont="1" applyFill="1" applyBorder="1" applyAlignment="1">
      <alignment horizontal="left" vertical="top"/>
    </xf>
    <xf numFmtId="1" fontId="1" fillId="35" borderId="12" xfId="0" applyNumberFormat="1" applyFont="1" applyFill="1" applyBorder="1" applyAlignment="1">
      <alignment horizontal="left" vertical="top"/>
    </xf>
    <xf numFmtId="0" fontId="0" fillId="0" borderId="10" xfId="0" applyFont="1" applyBorder="1" applyAlignment="1">
      <alignment horizontal="left" vertical="center" wrapText="1"/>
    </xf>
    <xf numFmtId="184" fontId="0" fillId="39" borderId="10" xfId="0" applyNumberFormat="1" applyFont="1" applyFill="1" applyBorder="1" applyAlignment="1">
      <alignment horizontal="left" vertical="center" wrapText="1"/>
    </xf>
    <xf numFmtId="184" fontId="0" fillId="0" borderId="10" xfId="0" applyNumberFormat="1" applyFont="1" applyFill="1" applyBorder="1" applyAlignment="1">
      <alignment horizontal="left" vertical="center" wrapText="1"/>
    </xf>
    <xf numFmtId="1" fontId="0" fillId="34" borderId="14" xfId="0" applyNumberFormat="1" applyFont="1" applyFill="1" applyBorder="1" applyAlignment="1">
      <alignment horizontal="left" vertical="top"/>
    </xf>
    <xf numFmtId="1" fontId="0" fillId="0" borderId="10" xfId="0" applyNumberFormat="1" applyFont="1" applyBorder="1" applyAlignment="1">
      <alignment horizontal="left" vertical="center" wrapText="1"/>
    </xf>
    <xf numFmtId="0" fontId="0" fillId="0" borderId="13" xfId="0" applyFont="1" applyFill="1" applyBorder="1" applyAlignment="1" applyProtection="1">
      <alignment horizontal="left" vertical="center"/>
      <protection hidden="1"/>
    </xf>
    <xf numFmtId="0" fontId="0" fillId="0" borderId="10" xfId="0" applyFont="1" applyFill="1" applyBorder="1" applyAlignment="1" applyProtection="1">
      <alignment horizontal="left" vertical="center"/>
      <protection hidden="1"/>
    </xf>
    <xf numFmtId="0" fontId="0" fillId="0" borderId="10" xfId="0" applyFont="1" applyBorder="1" applyAlignment="1" applyProtection="1">
      <alignment horizontal="left"/>
      <protection hidden="1"/>
    </xf>
    <xf numFmtId="0" fontId="0" fillId="39" borderId="10" xfId="0" applyFont="1" applyFill="1" applyBorder="1" applyAlignment="1" applyProtection="1">
      <alignment horizontal="left"/>
      <protection hidden="1"/>
    </xf>
    <xf numFmtId="4" fontId="0" fillId="39" borderId="18" xfId="67" applyNumberFormat="1" applyFont="1" applyFill="1" applyBorder="1" applyAlignment="1">
      <alignment horizontal="right" vertical="center" wrapText="1"/>
    </xf>
    <xf numFmtId="0" fontId="0" fillId="43" borderId="23" xfId="0" applyFont="1" applyFill="1" applyBorder="1" applyAlignment="1">
      <alignment horizontal="center" vertical="top"/>
    </xf>
    <xf numFmtId="0" fontId="0" fillId="43" borderId="24" xfId="0" applyFont="1" applyFill="1" applyBorder="1" applyAlignment="1">
      <alignment horizontal="left" wrapText="1"/>
    </xf>
    <xf numFmtId="0" fontId="3" fillId="43" borderId="25" xfId="0" applyFont="1" applyFill="1" applyBorder="1" applyAlignment="1">
      <alignment wrapText="1"/>
    </xf>
    <xf numFmtId="4" fontId="0" fillId="43" borderId="26" xfId="0" applyNumberFormat="1" applyFont="1" applyFill="1" applyBorder="1" applyAlignment="1">
      <alignment horizontal="center"/>
    </xf>
    <xf numFmtId="0" fontId="0" fillId="43" borderId="26" xfId="0" applyFont="1" applyFill="1" applyBorder="1" applyAlignment="1">
      <alignment horizontal="center"/>
    </xf>
    <xf numFmtId="4" fontId="1" fillId="43" borderId="26" xfId="0" applyNumberFormat="1" applyFont="1" applyFill="1" applyBorder="1" applyAlignment="1">
      <alignment horizontal="right"/>
    </xf>
    <xf numFmtId="4" fontId="1" fillId="43" borderId="27" xfId="0" applyNumberFormat="1" applyFont="1" applyFill="1" applyBorder="1" applyAlignment="1">
      <alignment horizontal="right"/>
    </xf>
    <xf numFmtId="4" fontId="1" fillId="33" borderId="13" xfId="0" applyNumberFormat="1" applyFont="1" applyFill="1" applyBorder="1" applyAlignment="1">
      <alignment horizontal="center"/>
    </xf>
    <xf numFmtId="0" fontId="1" fillId="0" borderId="28" xfId="0" applyFont="1" applyFill="1" applyBorder="1" applyAlignment="1" applyProtection="1">
      <alignment horizontal="center" vertical="center"/>
      <protection hidden="1"/>
    </xf>
    <xf numFmtId="0" fontId="1" fillId="0" borderId="29"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8" fillId="0" borderId="11" xfId="0" applyFont="1" applyFill="1" applyBorder="1" applyAlignment="1">
      <alignment horizontal="left" wrapText="1"/>
    </xf>
    <xf numFmtId="0" fontId="8" fillId="0" borderId="10" xfId="0" applyFont="1" applyFill="1" applyBorder="1" applyAlignment="1">
      <alignment horizontal="left" wrapText="1"/>
    </xf>
    <xf numFmtId="0" fontId="8" fillId="0" borderId="18" xfId="0" applyFont="1" applyFill="1" applyBorder="1" applyAlignment="1">
      <alignment horizontal="left" wrapText="1"/>
    </xf>
    <xf numFmtId="0" fontId="1" fillId="39" borderId="22" xfId="0" applyFont="1" applyFill="1" applyBorder="1" applyAlignment="1">
      <alignment wrapText="1"/>
    </xf>
    <xf numFmtId="0" fontId="0" fillId="0" borderId="31" xfId="0" applyBorder="1" applyAlignment="1">
      <alignment/>
    </xf>
    <xf numFmtId="0" fontId="0" fillId="0" borderId="32" xfId="0" applyBorder="1" applyAlignment="1">
      <alignment/>
    </xf>
    <xf numFmtId="0" fontId="0" fillId="39" borderId="22" xfId="0" applyFont="1" applyFill="1" applyBorder="1" applyAlignment="1">
      <alignment wrapText="1"/>
    </xf>
    <xf numFmtId="4" fontId="1" fillId="33" borderId="33" xfId="0" applyNumberFormat="1" applyFont="1" applyFill="1" applyBorder="1" applyAlignment="1">
      <alignment horizontal="center" vertical="center"/>
    </xf>
    <xf numFmtId="4" fontId="1" fillId="33" borderId="34" xfId="0" applyNumberFormat="1" applyFont="1" applyFill="1" applyBorder="1" applyAlignment="1">
      <alignment horizontal="center" vertical="center"/>
    </xf>
    <xf numFmtId="4" fontId="1" fillId="33" borderId="10" xfId="0" applyNumberFormat="1" applyFont="1" applyFill="1" applyBorder="1" applyAlignment="1">
      <alignment horizontal="right" vertical="center"/>
    </xf>
    <xf numFmtId="4" fontId="1" fillId="33" borderId="18" xfId="0" applyNumberFormat="1" applyFont="1" applyFill="1" applyBorder="1" applyAlignment="1">
      <alignment horizontal="right" vertical="center"/>
    </xf>
    <xf numFmtId="4" fontId="0" fillId="39" borderId="10" xfId="0" applyNumberFormat="1" applyFont="1" applyFill="1" applyBorder="1" applyAlignment="1" applyProtection="1">
      <alignment horizontal="right" vertical="top"/>
      <protection locked="0"/>
    </xf>
    <xf numFmtId="4" fontId="0" fillId="39" borderId="10" xfId="0" applyNumberFormat="1" applyFont="1" applyFill="1" applyBorder="1" applyAlignment="1" applyProtection="1">
      <alignment vertical="top"/>
      <protection locked="0"/>
    </xf>
    <xf numFmtId="4" fontId="0" fillId="39" borderId="16" xfId="0" applyNumberFormat="1" applyFont="1" applyFill="1" applyBorder="1" applyAlignment="1" applyProtection="1">
      <alignment vertical="top"/>
      <protection locked="0"/>
    </xf>
    <xf numFmtId="4" fontId="0" fillId="0" borderId="10" xfId="0" applyNumberFormat="1" applyFont="1" applyFill="1" applyBorder="1" applyAlignment="1" applyProtection="1">
      <alignment horizontal="right" vertical="center" wrapText="1"/>
      <protection locked="0"/>
    </xf>
    <xf numFmtId="4" fontId="0" fillId="0" borderId="10" xfId="0" applyNumberFormat="1" applyFont="1" applyFill="1" applyBorder="1" applyAlignment="1" applyProtection="1">
      <alignment vertical="center" wrapText="1"/>
      <protection locked="0"/>
    </xf>
    <xf numFmtId="4" fontId="0" fillId="39" borderId="16" xfId="0" applyNumberFormat="1" applyFont="1" applyFill="1" applyBorder="1" applyAlignment="1" applyProtection="1">
      <alignment horizontal="right" vertical="top" wrapText="1"/>
      <protection locked="0"/>
    </xf>
    <xf numFmtId="4" fontId="0" fillId="39" borderId="16" xfId="0" applyNumberFormat="1" applyFont="1" applyFill="1" applyBorder="1" applyAlignment="1" applyProtection="1">
      <alignment horizontal="right" vertical="top"/>
      <protection locked="0"/>
    </xf>
    <xf numFmtId="4" fontId="0" fillId="39" borderId="10" xfId="0" applyNumberFormat="1" applyFont="1" applyFill="1" applyBorder="1" applyAlignment="1" applyProtection="1">
      <alignment horizontal="right"/>
      <protection locked="0"/>
    </xf>
    <xf numFmtId="4" fontId="0" fillId="39" borderId="10" xfId="0" applyNumberFormat="1" applyFont="1" applyFill="1" applyBorder="1" applyAlignment="1" applyProtection="1">
      <alignment horizontal="right" vertical="top"/>
      <protection locked="0"/>
    </xf>
    <xf numFmtId="4" fontId="0" fillId="39" borderId="10" xfId="0" applyNumberFormat="1" applyFont="1" applyFill="1" applyBorder="1" applyAlignment="1" applyProtection="1">
      <alignment horizontal="right" vertical="center"/>
      <protection locked="0"/>
    </xf>
    <xf numFmtId="4" fontId="0" fillId="39" borderId="10" xfId="0" applyNumberFormat="1" applyFont="1" applyFill="1" applyBorder="1" applyAlignment="1" applyProtection="1">
      <alignment vertical="center"/>
      <protection locked="0"/>
    </xf>
    <xf numFmtId="4" fontId="0" fillId="39" borderId="10" xfId="0" applyNumberFormat="1" applyFont="1" applyFill="1" applyBorder="1" applyAlignment="1" applyProtection="1">
      <alignment/>
      <protection locked="0"/>
    </xf>
    <xf numFmtId="4" fontId="0" fillId="39" borderId="10" xfId="0" applyNumberFormat="1" applyFont="1" applyFill="1" applyBorder="1" applyAlignment="1" applyProtection="1">
      <alignment vertical="top"/>
      <protection locked="0"/>
    </xf>
    <xf numFmtId="4" fontId="0" fillId="40" borderId="10" xfId="0" applyNumberFormat="1" applyFont="1" applyFill="1" applyBorder="1" applyAlignment="1" applyProtection="1">
      <alignment horizontal="right" vertical="top" wrapText="1"/>
      <protection locked="0"/>
    </xf>
    <xf numFmtId="4" fontId="0" fillId="40" borderId="10" xfId="0" applyNumberFormat="1" applyFont="1" applyFill="1" applyBorder="1" applyAlignment="1" applyProtection="1">
      <alignment vertical="top" wrapText="1"/>
      <protection locked="0"/>
    </xf>
    <xf numFmtId="4" fontId="0" fillId="0" borderId="10" xfId="0" applyNumberFormat="1" applyFont="1" applyFill="1" applyBorder="1" applyAlignment="1" applyProtection="1">
      <alignment horizontal="right" vertical="top"/>
      <protection locked="0"/>
    </xf>
    <xf numFmtId="4" fontId="0" fillId="0" borderId="10" xfId="0" applyNumberFormat="1" applyFont="1" applyFill="1" applyBorder="1" applyAlignment="1" applyProtection="1">
      <alignment vertical="top"/>
      <protection locked="0"/>
    </xf>
    <xf numFmtId="4" fontId="0" fillId="39" borderId="10" xfId="0" applyNumberFormat="1" applyFont="1" applyFill="1" applyBorder="1" applyAlignment="1" applyProtection="1">
      <alignment wrapText="1"/>
      <protection locked="0"/>
    </xf>
    <xf numFmtId="4" fontId="0" fillId="39" borderId="10" xfId="0" applyNumberFormat="1" applyFont="1" applyFill="1" applyBorder="1" applyAlignment="1" applyProtection="1">
      <alignment horizontal="right" vertical="center"/>
      <protection locked="0"/>
    </xf>
    <xf numFmtId="4" fontId="0" fillId="39" borderId="10" xfId="0" applyNumberFormat="1" applyFont="1" applyFill="1" applyBorder="1" applyAlignment="1" applyProtection="1">
      <alignment/>
      <protection locked="0"/>
    </xf>
    <xf numFmtId="40" fontId="0" fillId="0" borderId="21" xfId="67" applyFill="1" applyBorder="1" applyAlignment="1" applyProtection="1">
      <alignment horizontal="right"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rmal 2" xfId="51"/>
    <cellStyle name="Normal 5" xfId="52"/>
    <cellStyle name="Normal 5 2" xfId="53"/>
    <cellStyle name="Nota" xfId="54"/>
    <cellStyle name="planilhas"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2057400</xdr:colOff>
      <xdr:row>745</xdr:row>
      <xdr:rowOff>0</xdr:rowOff>
    </xdr:from>
    <xdr:to>
      <xdr:col>2</xdr:col>
      <xdr:colOff>2143125</xdr:colOff>
      <xdr:row>745</xdr:row>
      <xdr:rowOff>0</xdr:rowOff>
    </xdr:to>
    <xdr:sp fLocksText="0">
      <xdr:nvSpPr>
        <xdr:cNvPr id="1"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2"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3"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6"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7"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8"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9"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0"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1"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2"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3"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6"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7"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8"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9"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20"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21"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22"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23"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2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2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26"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27"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28"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29"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30"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31"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32"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33"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3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3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36"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37"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38"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39"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40"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41"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42"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43"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4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4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46"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47"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48"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49"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50"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51"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52"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53"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5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5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56"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57"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58"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59"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60"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61"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62"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63"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6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6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66"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67"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68"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69"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70"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71"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72"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73"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7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7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76"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77"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78"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79"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80"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81"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82"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83"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8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8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86"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87"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88"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89"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90"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91"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92"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93"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9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9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96"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97"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98"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99"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00"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01"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02"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03"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0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0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06"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07"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08"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09"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10"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11"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12"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13"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1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1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16"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17"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18"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19"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20"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21"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22"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23"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2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2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26"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27"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28"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29"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30"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31"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32"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33"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3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3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36"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37"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38"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39"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40"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41"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42"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43"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4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4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46"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47"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48"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49"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50"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51"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52"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53"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5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5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56"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57"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58"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59"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60"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61"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62"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63"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6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6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66"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67"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68"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69"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70"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71"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72"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73"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7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7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76"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77"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78"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79"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80"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81"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82"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83"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84"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85"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86"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87"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88"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89"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90"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91"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449</xdr:row>
      <xdr:rowOff>0</xdr:rowOff>
    </xdr:to>
    <xdr:sp fLocksText="0">
      <xdr:nvSpPr>
        <xdr:cNvPr id="192" name="Text Box 1"/>
        <xdr:cNvSpPr txBox="1">
          <a:spLocks noChangeArrowheads="1"/>
        </xdr:cNvSpPr>
      </xdr:nvSpPr>
      <xdr:spPr>
        <a:xfrm>
          <a:off x="3019425" y="796290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93" name="Text Box 1"/>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745</xdr:row>
      <xdr:rowOff>0</xdr:rowOff>
    </xdr:from>
    <xdr:to>
      <xdr:col>2</xdr:col>
      <xdr:colOff>2143125</xdr:colOff>
      <xdr:row>745</xdr:row>
      <xdr:rowOff>0</xdr:rowOff>
    </xdr:to>
    <xdr:sp fLocksText="0">
      <xdr:nvSpPr>
        <xdr:cNvPr id="194" name="Text Box 2"/>
        <xdr:cNvSpPr txBox="1">
          <a:spLocks noChangeArrowheads="1"/>
        </xdr:cNvSpPr>
      </xdr:nvSpPr>
      <xdr:spPr>
        <a:xfrm>
          <a:off x="3019425" y="1437513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195"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19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19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19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199"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0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01"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0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0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0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0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0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0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0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09"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1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11"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1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1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1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1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1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1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1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19"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2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21"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2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2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2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2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2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2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2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29"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3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31"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3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3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3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3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3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3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3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39"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4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41"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4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4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4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4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4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4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4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49"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5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51"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5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5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5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5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5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5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5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59"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6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61"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6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6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6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6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6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6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6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69"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7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71"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7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7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7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7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7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7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7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79"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8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81"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8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8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8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28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637</xdr:row>
      <xdr:rowOff>0</xdr:rowOff>
    </xdr:to>
    <xdr:sp fLocksText="0">
      <xdr:nvSpPr>
        <xdr:cNvPr id="286" name="Text Box 1"/>
        <xdr:cNvSpPr txBox="1">
          <a:spLocks noChangeArrowheads="1"/>
        </xdr:cNvSpPr>
      </xdr:nvSpPr>
      <xdr:spPr>
        <a:xfrm>
          <a:off x="3019425" y="114833400"/>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8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8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8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90"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9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9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9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9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9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9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9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9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29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00"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0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0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0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0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0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0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0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0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0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10"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1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1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1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1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1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1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1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1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1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20"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2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2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2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2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2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2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2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2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2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30"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3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3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3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3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3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3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3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3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3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40"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4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4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4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4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4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4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4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4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4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50"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5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5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5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5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5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5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5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5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5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60"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6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6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6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6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6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6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6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6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6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70"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7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7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7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7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7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37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77"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7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79"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8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81"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8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8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8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8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8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8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8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89"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9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91"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9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9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9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9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9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9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9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399"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0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01"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0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0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0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0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0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0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0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09"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1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11"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1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1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1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1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1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1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1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19"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2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21"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2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2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2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2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2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2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2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29"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3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31"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3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3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3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3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3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3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3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39"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4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41"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4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4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4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4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4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4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4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49"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5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51"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5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5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5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5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5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5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58"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59"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60"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61"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62"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63"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64"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65"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66" name="Text Box 1"/>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636</xdr:row>
      <xdr:rowOff>0</xdr:rowOff>
    </xdr:to>
    <xdr:sp fLocksText="0">
      <xdr:nvSpPr>
        <xdr:cNvPr id="467" name="Text Box 2"/>
        <xdr:cNvSpPr txBox="1">
          <a:spLocks noChangeArrowheads="1"/>
        </xdr:cNvSpPr>
      </xdr:nvSpPr>
      <xdr:spPr>
        <a:xfrm>
          <a:off x="3019425" y="1148334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637</xdr:row>
      <xdr:rowOff>0</xdr:rowOff>
    </xdr:to>
    <xdr:sp fLocksText="0">
      <xdr:nvSpPr>
        <xdr:cNvPr id="468" name="Text Box 1"/>
        <xdr:cNvSpPr txBox="1">
          <a:spLocks noChangeArrowheads="1"/>
        </xdr:cNvSpPr>
      </xdr:nvSpPr>
      <xdr:spPr>
        <a:xfrm>
          <a:off x="3019425" y="114833400"/>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6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7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7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72"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7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7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7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7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7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7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7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8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8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82"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8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8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8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8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8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8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8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9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9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92"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9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9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9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9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9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9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49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0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0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02"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0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0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0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0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0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0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0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1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1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12"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1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1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1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1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1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1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1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2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2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22"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2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2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2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2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2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2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2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3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3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32"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3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3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3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3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3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3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3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4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4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42"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4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4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4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4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4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4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4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5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5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52"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5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5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5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5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5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5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455</xdr:row>
      <xdr:rowOff>0</xdr:rowOff>
    </xdr:from>
    <xdr:to>
      <xdr:col>2</xdr:col>
      <xdr:colOff>2143125</xdr:colOff>
      <xdr:row>455</xdr:row>
      <xdr:rowOff>0</xdr:rowOff>
    </xdr:to>
    <xdr:sp fLocksText="0">
      <xdr:nvSpPr>
        <xdr:cNvPr id="559" name="Text Box 1"/>
        <xdr:cNvSpPr txBox="1">
          <a:spLocks noChangeArrowheads="1"/>
        </xdr:cNvSpPr>
      </xdr:nvSpPr>
      <xdr:spPr>
        <a:xfrm>
          <a:off x="3019425" y="8076247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455</xdr:row>
      <xdr:rowOff>0</xdr:rowOff>
    </xdr:from>
    <xdr:to>
      <xdr:col>2</xdr:col>
      <xdr:colOff>2143125</xdr:colOff>
      <xdr:row>455</xdr:row>
      <xdr:rowOff>0</xdr:rowOff>
    </xdr:to>
    <xdr:sp fLocksText="0">
      <xdr:nvSpPr>
        <xdr:cNvPr id="560" name="Text Box 236"/>
        <xdr:cNvSpPr txBox="1">
          <a:spLocks noChangeArrowheads="1"/>
        </xdr:cNvSpPr>
      </xdr:nvSpPr>
      <xdr:spPr>
        <a:xfrm>
          <a:off x="3019425" y="8076247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6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6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6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64"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6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6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6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6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6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7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7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7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7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74"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7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7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7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7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7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8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8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8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8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84"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8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8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8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8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8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9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9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9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9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94"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9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9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9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9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59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0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0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0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0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04"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0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0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0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0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0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1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1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1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1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14"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1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1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1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1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1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2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2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2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2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24"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2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2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2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2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2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3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3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3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3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34"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3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3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3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3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3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4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4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4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4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44"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4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46"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4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4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4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5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637</xdr:row>
      <xdr:rowOff>0</xdr:rowOff>
    </xdr:to>
    <xdr:sp fLocksText="0">
      <xdr:nvSpPr>
        <xdr:cNvPr id="651" name="Text Box 1"/>
        <xdr:cNvSpPr txBox="1">
          <a:spLocks noChangeArrowheads="1"/>
        </xdr:cNvSpPr>
      </xdr:nvSpPr>
      <xdr:spPr>
        <a:xfrm>
          <a:off x="3019425" y="114833400"/>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637</xdr:row>
      <xdr:rowOff>0</xdr:rowOff>
    </xdr:to>
    <xdr:sp fLocksText="0">
      <xdr:nvSpPr>
        <xdr:cNvPr id="652" name="Text Box 1"/>
        <xdr:cNvSpPr txBox="1">
          <a:spLocks noChangeArrowheads="1"/>
        </xdr:cNvSpPr>
      </xdr:nvSpPr>
      <xdr:spPr>
        <a:xfrm>
          <a:off x="3019425" y="114833400"/>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5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5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5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56"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5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5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5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6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6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6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6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6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6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66"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6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6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6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7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7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7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7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7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7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76"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7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7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7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8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8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8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8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8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8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86"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8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8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8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9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9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9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9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9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9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96"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9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9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69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0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0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0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0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0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0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06"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0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0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0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1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1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1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1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1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1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16"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1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1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1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2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2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2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2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2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2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26"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2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2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2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3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3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3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33"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34"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35"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36"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37"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38"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39"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40"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41" name="Text Box 1"/>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618</xdr:row>
      <xdr:rowOff>0</xdr:rowOff>
    </xdr:from>
    <xdr:to>
      <xdr:col>2</xdr:col>
      <xdr:colOff>2143125</xdr:colOff>
      <xdr:row>618</xdr:row>
      <xdr:rowOff>0</xdr:rowOff>
    </xdr:to>
    <xdr:sp fLocksText="0">
      <xdr:nvSpPr>
        <xdr:cNvPr id="742" name="Text Box 2"/>
        <xdr:cNvSpPr txBox="1">
          <a:spLocks noChangeArrowheads="1"/>
        </xdr:cNvSpPr>
      </xdr:nvSpPr>
      <xdr:spPr>
        <a:xfrm>
          <a:off x="301942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1847850</xdr:colOff>
      <xdr:row>618</xdr:row>
      <xdr:rowOff>0</xdr:rowOff>
    </xdr:from>
    <xdr:to>
      <xdr:col>2</xdr:col>
      <xdr:colOff>1933575</xdr:colOff>
      <xdr:row>618</xdr:row>
      <xdr:rowOff>152400</xdr:rowOff>
    </xdr:to>
    <xdr:sp fLocksText="0">
      <xdr:nvSpPr>
        <xdr:cNvPr id="743" name="Text Box 1"/>
        <xdr:cNvSpPr txBox="1">
          <a:spLocks noChangeArrowheads="1"/>
        </xdr:cNvSpPr>
      </xdr:nvSpPr>
      <xdr:spPr>
        <a:xfrm>
          <a:off x="2809875" y="111918750"/>
          <a:ext cx="85725" cy="1524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1809750</xdr:colOff>
      <xdr:row>618</xdr:row>
      <xdr:rowOff>0</xdr:rowOff>
    </xdr:from>
    <xdr:to>
      <xdr:col>2</xdr:col>
      <xdr:colOff>1895475</xdr:colOff>
      <xdr:row>618</xdr:row>
      <xdr:rowOff>0</xdr:rowOff>
    </xdr:to>
    <xdr:sp fLocksText="0">
      <xdr:nvSpPr>
        <xdr:cNvPr id="744" name="Text Box 1"/>
        <xdr:cNvSpPr txBox="1">
          <a:spLocks noChangeArrowheads="1"/>
        </xdr:cNvSpPr>
      </xdr:nvSpPr>
      <xdr:spPr>
        <a:xfrm>
          <a:off x="2771775" y="1119187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669</xdr:row>
      <xdr:rowOff>0</xdr:rowOff>
    </xdr:from>
    <xdr:to>
      <xdr:col>2</xdr:col>
      <xdr:colOff>2143125</xdr:colOff>
      <xdr:row>669</xdr:row>
      <xdr:rowOff>38100</xdr:rowOff>
    </xdr:to>
    <xdr:sp fLocksText="0">
      <xdr:nvSpPr>
        <xdr:cNvPr id="745" name="Text Box 1"/>
        <xdr:cNvSpPr txBox="1">
          <a:spLocks noChangeArrowheads="1"/>
        </xdr:cNvSpPr>
      </xdr:nvSpPr>
      <xdr:spPr>
        <a:xfrm>
          <a:off x="3019425" y="121358025"/>
          <a:ext cx="85725" cy="381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744</xdr:row>
      <xdr:rowOff>0</xdr:rowOff>
    </xdr:from>
    <xdr:to>
      <xdr:col>2</xdr:col>
      <xdr:colOff>2143125</xdr:colOff>
      <xdr:row>744</xdr:row>
      <xdr:rowOff>0</xdr:rowOff>
    </xdr:to>
    <xdr:sp fLocksText="0">
      <xdr:nvSpPr>
        <xdr:cNvPr id="746" name="Text Box 2"/>
        <xdr:cNvSpPr txBox="1">
          <a:spLocks noChangeArrowheads="1"/>
        </xdr:cNvSpPr>
      </xdr:nvSpPr>
      <xdr:spPr>
        <a:xfrm>
          <a:off x="3019425" y="14358937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636</xdr:row>
      <xdr:rowOff>0</xdr:rowOff>
    </xdr:from>
    <xdr:to>
      <xdr:col>2</xdr:col>
      <xdr:colOff>2143125</xdr:colOff>
      <xdr:row>637</xdr:row>
      <xdr:rowOff>38100</xdr:rowOff>
    </xdr:to>
    <xdr:sp fLocksText="0">
      <xdr:nvSpPr>
        <xdr:cNvPr id="747" name="Text Box 1"/>
        <xdr:cNvSpPr txBox="1">
          <a:spLocks noChangeArrowheads="1"/>
        </xdr:cNvSpPr>
      </xdr:nvSpPr>
      <xdr:spPr>
        <a:xfrm>
          <a:off x="3019425" y="114833400"/>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668</xdr:row>
      <xdr:rowOff>0</xdr:rowOff>
    </xdr:from>
    <xdr:to>
      <xdr:col>2</xdr:col>
      <xdr:colOff>2143125</xdr:colOff>
      <xdr:row>669</xdr:row>
      <xdr:rowOff>38100</xdr:rowOff>
    </xdr:to>
    <xdr:sp fLocksText="0">
      <xdr:nvSpPr>
        <xdr:cNvPr id="748" name="Text Box 1"/>
        <xdr:cNvSpPr txBox="1">
          <a:spLocks noChangeArrowheads="1"/>
        </xdr:cNvSpPr>
      </xdr:nvSpPr>
      <xdr:spPr>
        <a:xfrm>
          <a:off x="3019425" y="121196100"/>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93"/>
  <sheetViews>
    <sheetView tabSelected="1" zoomScaleSheetLayoutView="100" workbookViewId="0" topLeftCell="A1">
      <selection activeCell="J1" sqref="J1"/>
    </sheetView>
  </sheetViews>
  <sheetFormatPr defaultColWidth="9.140625" defaultRowHeight="12.75"/>
  <cols>
    <col min="1" max="1" width="7.00390625" style="24" customWidth="1"/>
    <col min="2" max="2" width="7.421875" style="428" customWidth="1"/>
    <col min="3" max="3" width="85.00390625" style="27" customWidth="1"/>
    <col min="4" max="4" width="8.7109375" style="28" customWidth="1"/>
    <col min="5" max="5" width="6.28125" style="29" customWidth="1"/>
    <col min="6" max="6" width="13.421875" style="99" bestFit="1" customWidth="1"/>
    <col min="7" max="7" width="16.140625" style="189" bestFit="1" customWidth="1"/>
    <col min="8" max="8" width="16.140625" style="219" customWidth="1"/>
    <col min="9" max="9" width="13.7109375" style="16" customWidth="1"/>
    <col min="10" max="243" width="11.421875" style="16" customWidth="1"/>
    <col min="244" max="244" width="56.28125" style="16" customWidth="1"/>
    <col min="245" max="16384" width="9.140625" style="16" customWidth="1"/>
  </cols>
  <sheetData>
    <row r="1" spans="1:9" s="19" customFormat="1" ht="12.75">
      <c r="A1" s="440" t="s">
        <v>79</v>
      </c>
      <c r="B1" s="441"/>
      <c r="C1" s="441"/>
      <c r="D1" s="441"/>
      <c r="E1" s="441"/>
      <c r="F1" s="441"/>
      <c r="G1" s="441"/>
      <c r="H1" s="442"/>
      <c r="I1" s="30"/>
    </row>
    <row r="2" spans="1:9" s="104" customFormat="1" ht="18.75" customHeight="1">
      <c r="A2" s="76" t="s">
        <v>14</v>
      </c>
      <c r="B2" s="385"/>
      <c r="C2" s="77"/>
      <c r="D2" s="78"/>
      <c r="E2" s="82"/>
      <c r="F2" s="102"/>
      <c r="G2" s="177"/>
      <c r="H2" s="190"/>
      <c r="I2" s="103"/>
    </row>
    <row r="3" spans="1:9" s="104" customFormat="1" ht="12.75">
      <c r="A3" s="76" t="s">
        <v>831</v>
      </c>
      <c r="B3" s="385"/>
      <c r="C3" s="263"/>
      <c r="D3" s="106"/>
      <c r="E3" s="107"/>
      <c r="F3" s="102"/>
      <c r="G3" s="177"/>
      <c r="H3" s="190"/>
      <c r="I3" s="103"/>
    </row>
    <row r="4" spans="1:9" s="104" customFormat="1" ht="12.75">
      <c r="A4" s="76"/>
      <c r="B4" s="385" t="s">
        <v>78</v>
      </c>
      <c r="C4" s="446" t="s">
        <v>1073</v>
      </c>
      <c r="D4" s="447"/>
      <c r="E4" s="447"/>
      <c r="F4" s="447"/>
      <c r="G4" s="447"/>
      <c r="H4" s="448"/>
      <c r="I4" s="103"/>
    </row>
    <row r="5" spans="1:9" s="104" customFormat="1" ht="12.75">
      <c r="A5" s="76"/>
      <c r="B5" s="385" t="s">
        <v>94</v>
      </c>
      <c r="C5" s="449" t="s">
        <v>1049</v>
      </c>
      <c r="D5" s="447"/>
      <c r="E5" s="447"/>
      <c r="F5" s="447"/>
      <c r="G5" s="447"/>
      <c r="H5" s="448"/>
      <c r="I5" s="103"/>
    </row>
    <row r="6" spans="1:9" s="104" customFormat="1" ht="26.25" customHeight="1">
      <c r="A6" s="76"/>
      <c r="B6" s="385" t="s">
        <v>95</v>
      </c>
      <c r="C6" s="446" t="s">
        <v>1050</v>
      </c>
      <c r="D6" s="447"/>
      <c r="E6" s="447"/>
      <c r="F6" s="447"/>
      <c r="G6" s="447"/>
      <c r="H6" s="448"/>
      <c r="I6" s="103"/>
    </row>
    <row r="7" spans="1:9" s="104" customFormat="1" ht="12.75">
      <c r="A7" s="76" t="s">
        <v>1067</v>
      </c>
      <c r="B7" s="385"/>
      <c r="C7" s="105"/>
      <c r="D7" s="106"/>
      <c r="E7" s="107"/>
      <c r="F7" s="102"/>
      <c r="G7" s="177"/>
      <c r="H7" s="190"/>
      <c r="I7" s="103"/>
    </row>
    <row r="8" spans="1:9" s="104" customFormat="1" ht="12.75">
      <c r="A8" s="443" t="s">
        <v>1066</v>
      </c>
      <c r="B8" s="444"/>
      <c r="C8" s="444"/>
      <c r="D8" s="444"/>
      <c r="E8" s="444"/>
      <c r="F8" s="444"/>
      <c r="G8" s="444"/>
      <c r="H8" s="445"/>
      <c r="I8" s="103"/>
    </row>
    <row r="9" spans="1:9" s="109" customFormat="1" ht="15" customHeight="1">
      <c r="A9" s="76" t="s">
        <v>1048</v>
      </c>
      <c r="B9" s="385"/>
      <c r="C9" s="105"/>
      <c r="D9" s="106"/>
      <c r="E9" s="107"/>
      <c r="F9" s="102"/>
      <c r="G9" s="177"/>
      <c r="H9" s="190"/>
      <c r="I9" s="108"/>
    </row>
    <row r="10" spans="1:9" s="22" customFormat="1" ht="25.5" customHeight="1">
      <c r="A10" s="41" t="s">
        <v>80</v>
      </c>
      <c r="B10" s="386"/>
      <c r="C10" s="42" t="s">
        <v>81</v>
      </c>
      <c r="D10" s="43" t="s">
        <v>110</v>
      </c>
      <c r="E10" s="42" t="s">
        <v>111</v>
      </c>
      <c r="F10" s="450" t="s">
        <v>82</v>
      </c>
      <c r="G10" s="451"/>
      <c r="H10" s="191" t="s">
        <v>83</v>
      </c>
      <c r="I10" s="31"/>
    </row>
    <row r="11" spans="1:9" s="25" customFormat="1" ht="12.75">
      <c r="A11" s="110"/>
      <c r="B11" s="387"/>
      <c r="C11" s="111"/>
      <c r="D11" s="44"/>
      <c r="E11" s="112"/>
      <c r="F11" s="439" t="s">
        <v>84</v>
      </c>
      <c r="G11" s="439" t="s">
        <v>85</v>
      </c>
      <c r="H11" s="192"/>
      <c r="I11" s="113"/>
    </row>
    <row r="12" spans="1:9" s="293" customFormat="1" ht="12.75">
      <c r="A12" s="294" t="s">
        <v>86</v>
      </c>
      <c r="B12" s="388"/>
      <c r="C12" s="295" t="s">
        <v>832</v>
      </c>
      <c r="D12" s="222"/>
      <c r="E12" s="296"/>
      <c r="F12" s="223"/>
      <c r="G12" s="286"/>
      <c r="H12" s="297"/>
      <c r="I12" s="292"/>
    </row>
    <row r="13" spans="1:9" s="293" customFormat="1" ht="25.5">
      <c r="A13" s="45"/>
      <c r="B13" s="389" t="s">
        <v>78</v>
      </c>
      <c r="C13" s="46" t="s">
        <v>1051</v>
      </c>
      <c r="D13" s="47"/>
      <c r="E13" s="100"/>
      <c r="F13" s="114"/>
      <c r="G13" s="178"/>
      <c r="H13" s="193"/>
      <c r="I13" s="292"/>
    </row>
    <row r="14" spans="1:9" s="293" customFormat="1" ht="12.75">
      <c r="A14" s="321"/>
      <c r="B14" s="390" t="s">
        <v>89</v>
      </c>
      <c r="C14" s="314" t="s">
        <v>911</v>
      </c>
      <c r="D14" s="315"/>
      <c r="E14" s="313"/>
      <c r="F14" s="316"/>
      <c r="G14" s="316"/>
      <c r="H14" s="324"/>
      <c r="I14" s="292"/>
    </row>
    <row r="15" spans="1:9" s="293" customFormat="1" ht="12.75">
      <c r="A15" s="291"/>
      <c r="B15" s="391">
        <v>1</v>
      </c>
      <c r="C15" s="37" t="s">
        <v>1058</v>
      </c>
      <c r="D15" s="68"/>
      <c r="E15" s="38"/>
      <c r="F15" s="87"/>
      <c r="G15" s="181"/>
      <c r="H15" s="207"/>
      <c r="I15" s="292"/>
    </row>
    <row r="16" spans="1:9" s="293" customFormat="1" ht="38.25">
      <c r="A16" s="291"/>
      <c r="B16" s="391" t="s">
        <v>78</v>
      </c>
      <c r="C16" s="71" t="s">
        <v>1059</v>
      </c>
      <c r="D16" s="261">
        <v>1</v>
      </c>
      <c r="E16" s="38" t="s">
        <v>114</v>
      </c>
      <c r="F16" s="255" t="s">
        <v>100</v>
      </c>
      <c r="G16" s="254"/>
      <c r="H16" s="207">
        <f>SUM(F16,G16)*D16</f>
        <v>0</v>
      </c>
      <c r="I16" s="292"/>
    </row>
    <row r="17" spans="1:9" s="293" customFormat="1" ht="12.75">
      <c r="A17" s="291"/>
      <c r="B17" s="392">
        <v>2</v>
      </c>
      <c r="C17" s="357" t="s">
        <v>912</v>
      </c>
      <c r="D17" s="353"/>
      <c r="E17" s="290"/>
      <c r="F17" s="290"/>
      <c r="G17" s="290"/>
      <c r="H17" s="354"/>
      <c r="I17" s="292"/>
    </row>
    <row r="18" spans="1:9" s="293" customFormat="1" ht="12.75">
      <c r="A18" s="291"/>
      <c r="B18" s="393" t="s">
        <v>93</v>
      </c>
      <c r="C18" s="15" t="s">
        <v>154</v>
      </c>
      <c r="D18" s="7"/>
      <c r="E18" s="8"/>
      <c r="F18" s="93"/>
      <c r="G18" s="173"/>
      <c r="H18" s="197"/>
      <c r="I18" s="292"/>
    </row>
    <row r="19" spans="1:9" s="293" customFormat="1" ht="12.75">
      <c r="A19" s="291"/>
      <c r="B19" s="393" t="s">
        <v>117</v>
      </c>
      <c r="C19" s="37" t="s">
        <v>1031</v>
      </c>
      <c r="D19" s="235">
        <v>1</v>
      </c>
      <c r="E19" s="119" t="s">
        <v>88</v>
      </c>
      <c r="F19" s="248" t="s">
        <v>100</v>
      </c>
      <c r="G19" s="284"/>
      <c r="H19" s="195">
        <f>SUM(F19,G19)*D19</f>
        <v>0</v>
      </c>
      <c r="I19" s="292"/>
    </row>
    <row r="20" spans="1:9" s="293" customFormat="1" ht="12.75">
      <c r="A20" s="291"/>
      <c r="B20" s="393" t="s">
        <v>118</v>
      </c>
      <c r="C20" s="37" t="s">
        <v>1032</v>
      </c>
      <c r="D20" s="235">
        <v>1</v>
      </c>
      <c r="E20" s="119" t="s">
        <v>88</v>
      </c>
      <c r="F20" s="283"/>
      <c r="G20" s="284"/>
      <c r="H20" s="195">
        <f>SUM(F20,G20)*D20</f>
        <v>0</v>
      </c>
      <c r="I20" s="292"/>
    </row>
    <row r="21" spans="1:9" s="293" customFormat="1" ht="12.75">
      <c r="A21" s="291"/>
      <c r="B21" s="393" t="s">
        <v>119</v>
      </c>
      <c r="C21" s="37" t="s">
        <v>1033</v>
      </c>
      <c r="D21" s="235">
        <v>1</v>
      </c>
      <c r="E21" s="119" t="s">
        <v>88</v>
      </c>
      <c r="F21" s="248" t="s">
        <v>100</v>
      </c>
      <c r="G21" s="284"/>
      <c r="H21" s="195">
        <f>SUM(F21,G21)*D21</f>
        <v>0</v>
      </c>
      <c r="I21" s="292"/>
    </row>
    <row r="22" spans="1:9" s="293" customFormat="1" ht="12.75">
      <c r="A22" s="291"/>
      <c r="B22" s="393" t="s">
        <v>120</v>
      </c>
      <c r="C22" s="37" t="s">
        <v>1034</v>
      </c>
      <c r="D22" s="235">
        <v>1</v>
      </c>
      <c r="E22" s="119" t="s">
        <v>88</v>
      </c>
      <c r="F22" s="283"/>
      <c r="G22" s="284"/>
      <c r="H22" s="195">
        <f>SUM(F22,G22)*D22</f>
        <v>0</v>
      </c>
      <c r="I22" s="292"/>
    </row>
    <row r="23" spans="1:9" s="293" customFormat="1" ht="12.75">
      <c r="A23" s="291"/>
      <c r="B23" s="394" t="s">
        <v>97</v>
      </c>
      <c r="C23" s="6" t="s">
        <v>155</v>
      </c>
      <c r="D23" s="7"/>
      <c r="E23" s="8"/>
      <c r="F23" s="93"/>
      <c r="G23" s="173"/>
      <c r="H23" s="195"/>
      <c r="I23" s="292"/>
    </row>
    <row r="24" spans="1:9" s="293" customFormat="1" ht="12.75">
      <c r="A24" s="291"/>
      <c r="B24" s="394" t="s">
        <v>122</v>
      </c>
      <c r="C24" s="37" t="s">
        <v>1037</v>
      </c>
      <c r="D24" s="235">
        <v>10</v>
      </c>
      <c r="E24" s="119" t="s">
        <v>88</v>
      </c>
      <c r="F24" s="248" t="s">
        <v>100</v>
      </c>
      <c r="G24" s="284"/>
      <c r="H24" s="195">
        <f>SUM(F24,G24)*D24</f>
        <v>0</v>
      </c>
      <c r="I24" s="292"/>
    </row>
    <row r="25" spans="1:9" s="293" customFormat="1" ht="12.75">
      <c r="A25" s="291"/>
      <c r="B25" s="394" t="s">
        <v>123</v>
      </c>
      <c r="C25" s="37" t="s">
        <v>1036</v>
      </c>
      <c r="D25" s="235">
        <v>10</v>
      </c>
      <c r="E25" s="119" t="s">
        <v>88</v>
      </c>
      <c r="F25" s="248" t="s">
        <v>100</v>
      </c>
      <c r="G25" s="284"/>
      <c r="H25" s="195">
        <f>SUM(F25,G25)*D25</f>
        <v>0</v>
      </c>
      <c r="I25" s="292"/>
    </row>
    <row r="26" spans="1:9" s="293" customFormat="1" ht="25.5">
      <c r="A26" s="291"/>
      <c r="B26" s="394" t="s">
        <v>124</v>
      </c>
      <c r="C26" s="6" t="s">
        <v>915</v>
      </c>
      <c r="D26" s="226">
        <v>1</v>
      </c>
      <c r="E26" s="8" t="s">
        <v>88</v>
      </c>
      <c r="F26" s="454"/>
      <c r="G26" s="455"/>
      <c r="H26" s="195">
        <f>SUM(F26,G26)*D26</f>
        <v>0</v>
      </c>
      <c r="I26" s="292"/>
    </row>
    <row r="27" spans="1:9" s="293" customFormat="1" ht="25.5">
      <c r="A27" s="291"/>
      <c r="B27" s="394" t="s">
        <v>1030</v>
      </c>
      <c r="C27" s="6" t="s">
        <v>916</v>
      </c>
      <c r="D27" s="226">
        <v>1</v>
      </c>
      <c r="E27" s="8" t="s">
        <v>88</v>
      </c>
      <c r="F27" s="248" t="s">
        <v>100</v>
      </c>
      <c r="G27" s="284"/>
      <c r="H27" s="195">
        <f>SUM(F27,G27)*D27</f>
        <v>0</v>
      </c>
      <c r="I27" s="292"/>
    </row>
    <row r="28" spans="1:9" s="293" customFormat="1" ht="12.75">
      <c r="A28" s="291"/>
      <c r="B28" s="394">
        <v>3</v>
      </c>
      <c r="C28" s="6" t="s">
        <v>1060</v>
      </c>
      <c r="D28" s="226"/>
      <c r="E28" s="8"/>
      <c r="F28" s="248"/>
      <c r="G28" s="249"/>
      <c r="H28" s="195"/>
      <c r="I28" s="292"/>
    </row>
    <row r="29" spans="1:9" s="293" customFormat="1" ht="12.75">
      <c r="A29" s="291"/>
      <c r="B29" s="394" t="s">
        <v>105</v>
      </c>
      <c r="C29" s="6" t="s">
        <v>1061</v>
      </c>
      <c r="D29" s="226"/>
      <c r="E29" s="8"/>
      <c r="F29" s="248"/>
      <c r="G29" s="249"/>
      <c r="H29" s="195"/>
      <c r="I29" s="292"/>
    </row>
    <row r="30" spans="1:9" s="293" customFormat="1" ht="12.75">
      <c r="A30" s="291"/>
      <c r="B30" s="394" t="s">
        <v>811</v>
      </c>
      <c r="C30" s="6" t="s">
        <v>923</v>
      </c>
      <c r="D30" s="226">
        <v>60</v>
      </c>
      <c r="E30" s="8" t="s">
        <v>88</v>
      </c>
      <c r="F30" s="248" t="s">
        <v>100</v>
      </c>
      <c r="G30" s="284"/>
      <c r="H30" s="195">
        <f>SUM(F30,G30)*D30</f>
        <v>0</v>
      </c>
      <c r="I30" s="292"/>
    </row>
    <row r="31" spans="1:9" s="293" customFormat="1" ht="12.75">
      <c r="A31" s="291"/>
      <c r="B31" s="394" t="s">
        <v>813</v>
      </c>
      <c r="C31" s="225" t="s">
        <v>919</v>
      </c>
      <c r="D31" s="226">
        <v>8</v>
      </c>
      <c r="E31" s="8" t="s">
        <v>88</v>
      </c>
      <c r="F31" s="454"/>
      <c r="G31" s="455"/>
      <c r="H31" s="195">
        <f>SUM(F31,G31)*D31</f>
        <v>0</v>
      </c>
      <c r="I31" s="292"/>
    </row>
    <row r="32" spans="1:9" s="293" customFormat="1" ht="12.75">
      <c r="A32" s="291"/>
      <c r="B32" s="394" t="s">
        <v>815</v>
      </c>
      <c r="C32" s="225" t="s">
        <v>920</v>
      </c>
      <c r="D32" s="226">
        <v>47</v>
      </c>
      <c r="E32" s="8" t="s">
        <v>88</v>
      </c>
      <c r="F32" s="454"/>
      <c r="G32" s="456"/>
      <c r="H32" s="195">
        <f>SUM(F32,G32)*D32</f>
        <v>0</v>
      </c>
      <c r="I32" s="292"/>
    </row>
    <row r="33" spans="1:9" s="293" customFormat="1" ht="12.75">
      <c r="A33" s="291"/>
      <c r="B33" s="394" t="s">
        <v>219</v>
      </c>
      <c r="C33" s="225" t="s">
        <v>1062</v>
      </c>
      <c r="D33" s="226"/>
      <c r="E33" s="8"/>
      <c r="F33" s="246"/>
      <c r="G33" s="250"/>
      <c r="H33" s="195"/>
      <c r="I33" s="292"/>
    </row>
    <row r="34" spans="1:9" s="293" customFormat="1" ht="12.75">
      <c r="A34" s="291"/>
      <c r="B34" s="394" t="s">
        <v>868</v>
      </c>
      <c r="C34" s="115" t="s">
        <v>202</v>
      </c>
      <c r="D34" s="226">
        <v>5</v>
      </c>
      <c r="E34" s="8" t="s">
        <v>87</v>
      </c>
      <c r="F34" s="257" t="s">
        <v>100</v>
      </c>
      <c r="G34" s="455"/>
      <c r="H34" s="195">
        <f>SUM(F34,G34)*D34</f>
        <v>0</v>
      </c>
      <c r="I34" s="292"/>
    </row>
    <row r="35" spans="1:9" s="293" customFormat="1" ht="12.75">
      <c r="A35" s="291"/>
      <c r="B35" s="394" t="s">
        <v>918</v>
      </c>
      <c r="C35" s="5" t="s">
        <v>1063</v>
      </c>
      <c r="D35" s="226">
        <v>5</v>
      </c>
      <c r="E35" s="8" t="s">
        <v>87</v>
      </c>
      <c r="F35" s="454"/>
      <c r="G35" s="455"/>
      <c r="H35" s="195">
        <f>SUM(F35,G35)*D35</f>
        <v>0</v>
      </c>
      <c r="I35" s="292"/>
    </row>
    <row r="36" spans="1:9" s="293" customFormat="1" ht="12.75">
      <c r="A36" s="291"/>
      <c r="B36" s="394" t="s">
        <v>223</v>
      </c>
      <c r="C36" s="225" t="s">
        <v>1064</v>
      </c>
      <c r="D36" s="226"/>
      <c r="E36" s="8"/>
      <c r="F36" s="246"/>
      <c r="G36" s="250"/>
      <c r="H36" s="195"/>
      <c r="I36" s="292"/>
    </row>
    <row r="37" spans="1:9" s="293" customFormat="1" ht="12.75">
      <c r="A37" s="291"/>
      <c r="B37" s="394" t="s">
        <v>849</v>
      </c>
      <c r="C37" s="225" t="s">
        <v>1069</v>
      </c>
      <c r="D37" s="226">
        <v>10</v>
      </c>
      <c r="E37" s="8" t="s">
        <v>88</v>
      </c>
      <c r="F37" s="454"/>
      <c r="G37" s="455"/>
      <c r="H37" s="195">
        <f>SUM(F37,G37)*D37</f>
        <v>0</v>
      </c>
      <c r="I37" s="292"/>
    </row>
    <row r="38" spans="1:9" s="293" customFormat="1" ht="12.75">
      <c r="A38" s="291"/>
      <c r="B38" s="393">
        <v>4</v>
      </c>
      <c r="C38" s="115" t="s">
        <v>143</v>
      </c>
      <c r="D38" s="7"/>
      <c r="E38" s="8"/>
      <c r="F38" s="93"/>
      <c r="G38" s="173"/>
      <c r="H38" s="195"/>
      <c r="I38" s="292"/>
    </row>
    <row r="39" spans="1:9" s="293" customFormat="1" ht="12.75">
      <c r="A39" s="288"/>
      <c r="B39" s="391" t="s">
        <v>106</v>
      </c>
      <c r="C39" s="115" t="s">
        <v>144</v>
      </c>
      <c r="D39" s="226">
        <v>400</v>
      </c>
      <c r="E39" s="8" t="s">
        <v>87</v>
      </c>
      <c r="F39" s="454"/>
      <c r="G39" s="455"/>
      <c r="H39" s="195">
        <f>SUM(F39,G39)*D39</f>
        <v>0</v>
      </c>
      <c r="I39" s="292"/>
    </row>
    <row r="40" spans="1:9" s="293" customFormat="1" ht="12.75">
      <c r="A40" s="323"/>
      <c r="B40" s="391" t="s">
        <v>250</v>
      </c>
      <c r="C40" s="115" t="s">
        <v>145</v>
      </c>
      <c r="D40" s="226">
        <v>400</v>
      </c>
      <c r="E40" s="8" t="s">
        <v>87</v>
      </c>
      <c r="F40" s="454"/>
      <c r="G40" s="455"/>
      <c r="H40" s="195">
        <f>SUM(F40,G40)*D40</f>
        <v>0</v>
      </c>
      <c r="I40" s="292"/>
    </row>
    <row r="41" spans="1:9" s="293" customFormat="1" ht="12.75">
      <c r="A41" s="358"/>
      <c r="B41" s="395"/>
      <c r="C41" s="317" t="s">
        <v>914</v>
      </c>
      <c r="D41" s="318"/>
      <c r="E41" s="319"/>
      <c r="F41" s="320">
        <f>SUMPRODUCT(F15:F40,D15:D40)</f>
        <v>0</v>
      </c>
      <c r="G41" s="320">
        <f>SUMPRODUCT(G15:G40,D15:D40)</f>
        <v>0</v>
      </c>
      <c r="H41" s="326">
        <f>SUM(H15:H40)</f>
        <v>0</v>
      </c>
      <c r="I41" s="292"/>
    </row>
    <row r="42" spans="1:9" s="293" customFormat="1" ht="12.75">
      <c r="A42" s="321"/>
      <c r="B42" s="390" t="s">
        <v>91</v>
      </c>
      <c r="C42" s="314" t="s">
        <v>833</v>
      </c>
      <c r="D42" s="315"/>
      <c r="E42" s="313"/>
      <c r="F42" s="316"/>
      <c r="G42" s="316"/>
      <c r="H42" s="324"/>
      <c r="I42" s="292"/>
    </row>
    <row r="43" spans="1:9" s="365" customFormat="1" ht="12.75">
      <c r="A43" s="325"/>
      <c r="B43" s="396">
        <v>1</v>
      </c>
      <c r="C43" s="366" t="s">
        <v>328</v>
      </c>
      <c r="D43" s="68"/>
      <c r="E43" s="298"/>
      <c r="F43" s="87"/>
      <c r="G43" s="299"/>
      <c r="H43" s="359"/>
      <c r="I43" s="364"/>
    </row>
    <row r="44" spans="1:9" s="293" customFormat="1" ht="12.75">
      <c r="A44" s="288"/>
      <c r="B44" s="397" t="s">
        <v>78</v>
      </c>
      <c r="C44" s="269" t="s">
        <v>668</v>
      </c>
      <c r="D44" s="232">
        <v>720</v>
      </c>
      <c r="E44" s="300" t="s">
        <v>92</v>
      </c>
      <c r="F44" s="253"/>
      <c r="G44" s="253"/>
      <c r="H44" s="431">
        <f>SUM(F44:G44)*D44</f>
        <v>0</v>
      </c>
      <c r="I44" s="292"/>
    </row>
    <row r="45" spans="1:9" s="293" customFormat="1" ht="12.75">
      <c r="A45" s="288"/>
      <c r="B45" s="397" t="s">
        <v>94</v>
      </c>
      <c r="C45" s="269" t="s">
        <v>834</v>
      </c>
      <c r="D45" s="232">
        <v>250</v>
      </c>
      <c r="E45" s="300" t="s">
        <v>92</v>
      </c>
      <c r="F45" s="253"/>
      <c r="G45" s="253"/>
      <c r="H45" s="431">
        <f aca="true" t="shared" si="0" ref="H45:H72">SUM(F45:G45)*D45</f>
        <v>0</v>
      </c>
      <c r="I45" s="292"/>
    </row>
    <row r="46" spans="1:9" s="293" customFormat="1" ht="25.5">
      <c r="A46" s="288"/>
      <c r="B46" s="398" t="s">
        <v>95</v>
      </c>
      <c r="C46" s="6" t="s">
        <v>835</v>
      </c>
      <c r="D46" s="312">
        <v>1</v>
      </c>
      <c r="E46" s="301" t="s">
        <v>88</v>
      </c>
      <c r="F46" s="341"/>
      <c r="G46" s="341"/>
      <c r="H46" s="431">
        <f t="shared" si="0"/>
        <v>0</v>
      </c>
      <c r="I46" s="292"/>
    </row>
    <row r="47" spans="1:9" s="293" customFormat="1" ht="12.75">
      <c r="A47" s="288"/>
      <c r="B47" s="391" t="s">
        <v>96</v>
      </c>
      <c r="C47" s="37" t="s">
        <v>672</v>
      </c>
      <c r="D47" s="68"/>
      <c r="E47" s="38"/>
      <c r="F47" s="302"/>
      <c r="G47" s="87"/>
      <c r="H47" s="431"/>
      <c r="I47" s="292"/>
    </row>
    <row r="48" spans="1:9" s="293" customFormat="1" ht="12.75">
      <c r="A48" s="288"/>
      <c r="B48" s="397" t="s">
        <v>266</v>
      </c>
      <c r="C48" s="269" t="s">
        <v>673</v>
      </c>
      <c r="D48" s="68">
        <v>12</v>
      </c>
      <c r="E48" s="300" t="s">
        <v>88</v>
      </c>
      <c r="F48" s="253"/>
      <c r="G48" s="253"/>
      <c r="H48" s="431">
        <f t="shared" si="0"/>
        <v>0</v>
      </c>
      <c r="I48" s="292"/>
    </row>
    <row r="49" spans="1:9" s="293" customFormat="1" ht="12.75">
      <c r="A49" s="288"/>
      <c r="B49" s="391" t="s">
        <v>267</v>
      </c>
      <c r="C49" s="37" t="s">
        <v>675</v>
      </c>
      <c r="D49" s="68">
        <v>1</v>
      </c>
      <c r="E49" s="38" t="s">
        <v>88</v>
      </c>
      <c r="F49" s="341"/>
      <c r="G49" s="341"/>
      <c r="H49" s="431">
        <f t="shared" si="0"/>
        <v>0</v>
      </c>
      <c r="I49" s="292"/>
    </row>
    <row r="50" spans="1:9" s="293" customFormat="1" ht="12.75">
      <c r="A50" s="288"/>
      <c r="B50" s="397" t="s">
        <v>268</v>
      </c>
      <c r="C50" s="269" t="s">
        <v>836</v>
      </c>
      <c r="D50" s="68">
        <v>5</v>
      </c>
      <c r="E50" s="300" t="s">
        <v>88</v>
      </c>
      <c r="F50" s="253"/>
      <c r="G50" s="253"/>
      <c r="H50" s="431">
        <f t="shared" si="0"/>
        <v>0</v>
      </c>
      <c r="I50" s="292"/>
    </row>
    <row r="51" spans="1:9" s="293" customFormat="1" ht="12.75">
      <c r="A51" s="288"/>
      <c r="B51" s="391" t="s">
        <v>269</v>
      </c>
      <c r="C51" s="269" t="s">
        <v>837</v>
      </c>
      <c r="D51" s="68">
        <v>1</v>
      </c>
      <c r="E51" s="300" t="s">
        <v>88</v>
      </c>
      <c r="F51" s="253"/>
      <c r="G51" s="253"/>
      <c r="H51" s="431">
        <f t="shared" si="0"/>
        <v>0</v>
      </c>
      <c r="I51" s="292"/>
    </row>
    <row r="52" spans="1:9" s="293" customFormat="1" ht="12.75">
      <c r="A52" s="288"/>
      <c r="B52" s="399" t="s">
        <v>187</v>
      </c>
      <c r="C52" s="269" t="s">
        <v>676</v>
      </c>
      <c r="D52" s="232">
        <v>1</v>
      </c>
      <c r="E52" s="300" t="s">
        <v>92</v>
      </c>
      <c r="F52" s="253"/>
      <c r="G52" s="253"/>
      <c r="H52" s="431">
        <f t="shared" si="0"/>
        <v>0</v>
      </c>
      <c r="I52" s="292"/>
    </row>
    <row r="53" spans="1:9" s="293" customFormat="1" ht="12.75">
      <c r="A53" s="288"/>
      <c r="B53" s="399" t="s">
        <v>176</v>
      </c>
      <c r="C53" s="269" t="s">
        <v>682</v>
      </c>
      <c r="D53" s="232">
        <v>10</v>
      </c>
      <c r="E53" s="300" t="s">
        <v>88</v>
      </c>
      <c r="F53" s="253"/>
      <c r="G53" s="253"/>
      <c r="H53" s="431">
        <f t="shared" si="0"/>
        <v>0</v>
      </c>
      <c r="I53" s="292"/>
    </row>
    <row r="54" spans="1:9" s="293" customFormat="1" ht="74.25" customHeight="1">
      <c r="A54" s="288"/>
      <c r="B54" s="382" t="s">
        <v>390</v>
      </c>
      <c r="C54" s="37" t="s">
        <v>838</v>
      </c>
      <c r="D54" s="68">
        <v>21</v>
      </c>
      <c r="E54" s="38" t="s">
        <v>88</v>
      </c>
      <c r="F54" s="341"/>
      <c r="G54" s="341"/>
      <c r="H54" s="431">
        <f t="shared" si="0"/>
        <v>0</v>
      </c>
      <c r="I54" s="292"/>
    </row>
    <row r="55" spans="1:9" s="293" customFormat="1" ht="12.75">
      <c r="A55" s="288"/>
      <c r="B55" s="399" t="s">
        <v>391</v>
      </c>
      <c r="C55" s="269" t="s">
        <v>685</v>
      </c>
      <c r="D55" s="232">
        <v>93</v>
      </c>
      <c r="E55" s="300" t="s">
        <v>92</v>
      </c>
      <c r="F55" s="253"/>
      <c r="G55" s="253"/>
      <c r="H55" s="431">
        <f t="shared" si="0"/>
        <v>0</v>
      </c>
      <c r="I55" s="292"/>
    </row>
    <row r="56" spans="1:9" s="293" customFormat="1" ht="12.75">
      <c r="A56" s="288"/>
      <c r="B56" s="399" t="s">
        <v>429</v>
      </c>
      <c r="C56" s="269" t="s">
        <v>686</v>
      </c>
      <c r="D56" s="232">
        <v>30</v>
      </c>
      <c r="E56" s="300" t="s">
        <v>92</v>
      </c>
      <c r="F56" s="253"/>
      <c r="G56" s="253"/>
      <c r="H56" s="431">
        <f t="shared" si="0"/>
        <v>0</v>
      </c>
      <c r="I56" s="292"/>
    </row>
    <row r="57" spans="1:9" s="293" customFormat="1" ht="12.75">
      <c r="A57" s="288"/>
      <c r="B57" s="382" t="s">
        <v>392</v>
      </c>
      <c r="C57" s="269" t="s">
        <v>687</v>
      </c>
      <c r="D57" s="232">
        <v>48</v>
      </c>
      <c r="E57" s="300" t="s">
        <v>88</v>
      </c>
      <c r="F57" s="253"/>
      <c r="G57" s="253"/>
      <c r="H57" s="431">
        <f t="shared" si="0"/>
        <v>0</v>
      </c>
      <c r="I57" s="292"/>
    </row>
    <row r="58" spans="1:9" s="293" customFormat="1" ht="12.75">
      <c r="A58" s="288"/>
      <c r="B58" s="399" t="s">
        <v>394</v>
      </c>
      <c r="C58" s="269" t="s">
        <v>688</v>
      </c>
      <c r="D58" s="232">
        <v>16</v>
      </c>
      <c r="E58" s="300" t="s">
        <v>88</v>
      </c>
      <c r="F58" s="253"/>
      <c r="G58" s="253"/>
      <c r="H58" s="431">
        <f t="shared" si="0"/>
        <v>0</v>
      </c>
      <c r="I58" s="292"/>
    </row>
    <row r="59" spans="1:9" s="293" customFormat="1" ht="12.75">
      <c r="A59" s="288"/>
      <c r="B59" s="399" t="s">
        <v>395</v>
      </c>
      <c r="C59" s="303" t="s">
        <v>689</v>
      </c>
      <c r="D59" s="232">
        <v>6</v>
      </c>
      <c r="E59" s="300" t="s">
        <v>88</v>
      </c>
      <c r="F59" s="253"/>
      <c r="G59" s="253"/>
      <c r="H59" s="431">
        <f t="shared" si="0"/>
        <v>0</v>
      </c>
      <c r="I59" s="292"/>
    </row>
    <row r="60" spans="1:9" s="293" customFormat="1" ht="12.75">
      <c r="A60" s="288"/>
      <c r="B60" s="399" t="s">
        <v>539</v>
      </c>
      <c r="C60" s="303" t="s">
        <v>691</v>
      </c>
      <c r="D60" s="232">
        <v>27</v>
      </c>
      <c r="E60" s="300" t="s">
        <v>88</v>
      </c>
      <c r="F60" s="253"/>
      <c r="G60" s="253"/>
      <c r="H60" s="431">
        <f t="shared" si="0"/>
        <v>0</v>
      </c>
      <c r="I60" s="292"/>
    </row>
    <row r="61" spans="1:9" s="293" customFormat="1" ht="12.75">
      <c r="A61" s="288"/>
      <c r="B61" s="382" t="s">
        <v>543</v>
      </c>
      <c r="C61" s="303" t="s">
        <v>692</v>
      </c>
      <c r="D61" s="232">
        <v>4</v>
      </c>
      <c r="E61" s="300" t="s">
        <v>88</v>
      </c>
      <c r="F61" s="253"/>
      <c r="G61" s="253"/>
      <c r="H61" s="431">
        <f t="shared" si="0"/>
        <v>0</v>
      </c>
      <c r="I61" s="292"/>
    </row>
    <row r="62" spans="1:9" s="293" customFormat="1" ht="12.75">
      <c r="A62" s="288"/>
      <c r="B62" s="399" t="s">
        <v>545</v>
      </c>
      <c r="C62" s="303" t="s">
        <v>566</v>
      </c>
      <c r="D62" s="232">
        <v>2</v>
      </c>
      <c r="E62" s="300" t="s">
        <v>88</v>
      </c>
      <c r="F62" s="253"/>
      <c r="G62" s="253"/>
      <c r="H62" s="431">
        <f t="shared" si="0"/>
        <v>0</v>
      </c>
      <c r="I62" s="292"/>
    </row>
    <row r="63" spans="1:9" s="293" customFormat="1" ht="12.75">
      <c r="A63" s="288"/>
      <c r="B63" s="399" t="s">
        <v>547</v>
      </c>
      <c r="C63" s="269" t="s">
        <v>702</v>
      </c>
      <c r="D63" s="232">
        <v>28</v>
      </c>
      <c r="E63" s="300" t="s">
        <v>88</v>
      </c>
      <c r="F63" s="253"/>
      <c r="G63" s="253"/>
      <c r="H63" s="431">
        <f t="shared" si="0"/>
        <v>0</v>
      </c>
      <c r="I63" s="292"/>
    </row>
    <row r="64" spans="1:9" s="293" customFormat="1" ht="12.75">
      <c r="A64" s="288"/>
      <c r="B64" s="399" t="s">
        <v>549</v>
      </c>
      <c r="C64" s="269" t="s">
        <v>1026</v>
      </c>
      <c r="D64" s="232">
        <v>37</v>
      </c>
      <c r="E64" s="300" t="s">
        <v>88</v>
      </c>
      <c r="F64" s="255" t="s">
        <v>100</v>
      </c>
      <c r="G64" s="253"/>
      <c r="H64" s="431">
        <f t="shared" si="0"/>
        <v>0</v>
      </c>
      <c r="I64" s="292"/>
    </row>
    <row r="65" spans="1:9" s="293" customFormat="1" ht="12.75">
      <c r="A65" s="288"/>
      <c r="B65" s="396">
        <v>2</v>
      </c>
      <c r="C65" s="366" t="s">
        <v>707</v>
      </c>
      <c r="D65" s="68"/>
      <c r="E65" s="298"/>
      <c r="F65" s="87"/>
      <c r="G65" s="299"/>
      <c r="H65" s="431"/>
      <c r="I65" s="292"/>
    </row>
    <row r="66" spans="1:9" s="293" customFormat="1" ht="12.75">
      <c r="A66" s="288"/>
      <c r="B66" s="397" t="s">
        <v>93</v>
      </c>
      <c r="C66" s="303" t="s">
        <v>709</v>
      </c>
      <c r="D66" s="232">
        <v>27</v>
      </c>
      <c r="E66" s="300" t="s">
        <v>88</v>
      </c>
      <c r="F66" s="253"/>
      <c r="G66" s="253"/>
      <c r="H66" s="431">
        <f t="shared" si="0"/>
        <v>0</v>
      </c>
      <c r="I66" s="292"/>
    </row>
    <row r="67" spans="1:9" s="293" customFormat="1" ht="12.75">
      <c r="A67" s="288"/>
      <c r="B67" s="397" t="s">
        <v>97</v>
      </c>
      <c r="C67" s="303" t="s">
        <v>708</v>
      </c>
      <c r="D67" s="232">
        <v>5</v>
      </c>
      <c r="E67" s="300" t="s">
        <v>88</v>
      </c>
      <c r="F67" s="253"/>
      <c r="G67" s="253"/>
      <c r="H67" s="431">
        <f t="shared" si="0"/>
        <v>0</v>
      </c>
      <c r="I67" s="292"/>
    </row>
    <row r="68" spans="1:9" s="293" customFormat="1" ht="12.75">
      <c r="A68" s="288"/>
      <c r="B68" s="391" t="s">
        <v>101</v>
      </c>
      <c r="C68" s="37" t="s">
        <v>712</v>
      </c>
      <c r="D68" s="68">
        <v>1180</v>
      </c>
      <c r="E68" s="38" t="s">
        <v>92</v>
      </c>
      <c r="F68" s="341"/>
      <c r="G68" s="341"/>
      <c r="H68" s="431">
        <f t="shared" si="0"/>
        <v>0</v>
      </c>
      <c r="I68" s="292"/>
    </row>
    <row r="69" spans="1:9" s="293" customFormat="1" ht="12.75">
      <c r="A69" s="288"/>
      <c r="B69" s="397" t="s">
        <v>171</v>
      </c>
      <c r="C69" s="269" t="s">
        <v>714</v>
      </c>
      <c r="D69" s="232">
        <v>2</v>
      </c>
      <c r="E69" s="300" t="s">
        <v>88</v>
      </c>
      <c r="F69" s="253"/>
      <c r="G69" s="253"/>
      <c r="H69" s="431">
        <f t="shared" si="0"/>
        <v>0</v>
      </c>
      <c r="I69" s="292"/>
    </row>
    <row r="70" spans="1:9" s="293" customFormat="1" ht="12.75">
      <c r="A70" s="288"/>
      <c r="B70" s="397" t="s">
        <v>232</v>
      </c>
      <c r="C70" s="269" t="s">
        <v>715</v>
      </c>
      <c r="D70" s="232">
        <v>35</v>
      </c>
      <c r="E70" s="300" t="s">
        <v>88</v>
      </c>
      <c r="F70" s="253"/>
      <c r="G70" s="253"/>
      <c r="H70" s="431">
        <f t="shared" si="0"/>
        <v>0</v>
      </c>
      <c r="I70" s="292"/>
    </row>
    <row r="71" spans="1:9" s="293" customFormat="1" ht="12.75">
      <c r="A71" s="288"/>
      <c r="B71" s="391" t="s">
        <v>233</v>
      </c>
      <c r="C71" s="269" t="s">
        <v>716</v>
      </c>
      <c r="D71" s="232">
        <v>35</v>
      </c>
      <c r="E71" s="300" t="s">
        <v>88</v>
      </c>
      <c r="F71" s="253"/>
      <c r="G71" s="253"/>
      <c r="H71" s="431">
        <f t="shared" si="0"/>
        <v>0</v>
      </c>
      <c r="I71" s="292"/>
    </row>
    <row r="72" spans="1:9" s="293" customFormat="1" ht="25.5">
      <c r="A72" s="288"/>
      <c r="B72" s="391" t="s">
        <v>323</v>
      </c>
      <c r="C72" s="269" t="s">
        <v>1070</v>
      </c>
      <c r="D72" s="232">
        <f>44+13</f>
        <v>57</v>
      </c>
      <c r="E72" s="300" t="s">
        <v>1071</v>
      </c>
      <c r="F72" s="253"/>
      <c r="G72" s="253"/>
      <c r="H72" s="431">
        <f t="shared" si="0"/>
        <v>0</v>
      </c>
      <c r="I72" s="292"/>
    </row>
    <row r="73" spans="1:9" s="293" customFormat="1" ht="12.75">
      <c r="A73" s="146"/>
      <c r="B73" s="395"/>
      <c r="C73" s="317" t="s">
        <v>192</v>
      </c>
      <c r="D73" s="318"/>
      <c r="E73" s="319"/>
      <c r="F73" s="320">
        <f>SUMPRODUCT(F44:F72,D44:D72)</f>
        <v>0</v>
      </c>
      <c r="G73" s="320">
        <f>SUMPRODUCT(G44:G72,D44:D72)</f>
        <v>0</v>
      </c>
      <c r="H73" s="326">
        <f>SUM(H44:H72)</f>
        <v>0</v>
      </c>
      <c r="I73" s="292"/>
    </row>
    <row r="74" spans="1:9" s="293" customFormat="1" ht="12.75">
      <c r="A74" s="322"/>
      <c r="B74" s="390" t="s">
        <v>99</v>
      </c>
      <c r="C74" s="314" t="s">
        <v>194</v>
      </c>
      <c r="D74" s="315"/>
      <c r="E74" s="313"/>
      <c r="F74" s="316"/>
      <c r="G74" s="316"/>
      <c r="H74" s="324"/>
      <c r="I74" s="292"/>
    </row>
    <row r="75" spans="1:9" s="365" customFormat="1" ht="12.75">
      <c r="A75" s="307"/>
      <c r="B75" s="400">
        <v>1</v>
      </c>
      <c r="C75" s="343" t="s">
        <v>722</v>
      </c>
      <c r="D75" s="346"/>
      <c r="E75" s="344"/>
      <c r="F75" s="345"/>
      <c r="G75" s="345"/>
      <c r="H75" s="360"/>
      <c r="I75" s="364"/>
    </row>
    <row r="76" spans="1:9" s="293" customFormat="1" ht="12.75">
      <c r="A76" s="288"/>
      <c r="B76" s="397" t="s">
        <v>78</v>
      </c>
      <c r="C76" s="269" t="s">
        <v>712</v>
      </c>
      <c r="D76" s="232">
        <v>850</v>
      </c>
      <c r="E76" s="300" t="s">
        <v>92</v>
      </c>
      <c r="F76" s="253"/>
      <c r="G76" s="253"/>
      <c r="H76" s="245">
        <f aca="true" t="shared" si="1" ref="H76:H81">SUM(F76:G76)*D76</f>
        <v>0</v>
      </c>
      <c r="I76" s="292"/>
    </row>
    <row r="77" spans="1:9" s="293" customFormat="1" ht="12.75">
      <c r="A77" s="288"/>
      <c r="B77" s="397" t="s">
        <v>94</v>
      </c>
      <c r="C77" s="269" t="s">
        <v>727</v>
      </c>
      <c r="D77" s="232">
        <v>2</v>
      </c>
      <c r="E77" s="300" t="s">
        <v>88</v>
      </c>
      <c r="F77" s="253"/>
      <c r="G77" s="253"/>
      <c r="H77" s="245">
        <f t="shared" si="1"/>
        <v>0</v>
      </c>
      <c r="I77" s="292"/>
    </row>
    <row r="78" spans="1:9" s="293" customFormat="1" ht="12.75">
      <c r="A78" s="288"/>
      <c r="B78" s="397" t="s">
        <v>95</v>
      </c>
      <c r="C78" s="70" t="s">
        <v>719</v>
      </c>
      <c r="D78" s="68">
        <v>1</v>
      </c>
      <c r="E78" s="38" t="s">
        <v>88</v>
      </c>
      <c r="F78" s="341"/>
      <c r="G78" s="341"/>
      <c r="H78" s="245">
        <f t="shared" si="1"/>
        <v>0</v>
      </c>
      <c r="I78" s="292"/>
    </row>
    <row r="79" spans="1:9" s="293" customFormat="1" ht="12.75">
      <c r="A79" s="288"/>
      <c r="B79" s="397" t="s">
        <v>96</v>
      </c>
      <c r="C79" s="269" t="s">
        <v>720</v>
      </c>
      <c r="D79" s="232">
        <v>1</v>
      </c>
      <c r="E79" s="300" t="s">
        <v>88</v>
      </c>
      <c r="F79" s="253"/>
      <c r="G79" s="253"/>
      <c r="H79" s="245">
        <f t="shared" si="1"/>
        <v>0</v>
      </c>
      <c r="I79" s="292"/>
    </row>
    <row r="80" spans="1:9" s="293" customFormat="1" ht="12.75">
      <c r="A80" s="288"/>
      <c r="B80" s="397" t="s">
        <v>187</v>
      </c>
      <c r="C80" s="269" t="s">
        <v>721</v>
      </c>
      <c r="D80" s="232">
        <v>1</v>
      </c>
      <c r="E80" s="300" t="s">
        <v>88</v>
      </c>
      <c r="F80" s="253"/>
      <c r="G80" s="253"/>
      <c r="H80" s="245">
        <f t="shared" si="1"/>
        <v>0</v>
      </c>
      <c r="I80" s="292"/>
    </row>
    <row r="81" spans="1:9" s="293" customFormat="1" ht="12.75">
      <c r="A81" s="288"/>
      <c r="B81" s="399" t="s">
        <v>176</v>
      </c>
      <c r="C81" s="269" t="s">
        <v>734</v>
      </c>
      <c r="D81" s="232">
        <v>26</v>
      </c>
      <c r="E81" s="300" t="s">
        <v>88</v>
      </c>
      <c r="F81" s="253"/>
      <c r="G81" s="253"/>
      <c r="H81" s="245">
        <f t="shared" si="1"/>
        <v>0</v>
      </c>
      <c r="I81" s="292"/>
    </row>
    <row r="82" spans="1:9" s="293" customFormat="1" ht="12.75">
      <c r="A82" s="146"/>
      <c r="B82" s="395"/>
      <c r="C82" s="317" t="s">
        <v>195</v>
      </c>
      <c r="D82" s="318"/>
      <c r="E82" s="319"/>
      <c r="F82" s="320">
        <f>SUMPRODUCT(F76:F81,D76:D81)</f>
        <v>0</v>
      </c>
      <c r="G82" s="320">
        <f>SUMPRODUCT(G76:G81,D76:D81)</f>
        <v>0</v>
      </c>
      <c r="H82" s="326">
        <f>SUM(H76:H81)</f>
        <v>0</v>
      </c>
      <c r="I82" s="292"/>
    </row>
    <row r="83" spans="1:9" s="293" customFormat="1" ht="12.75">
      <c r="A83" s="322"/>
      <c r="B83" s="390" t="s">
        <v>148</v>
      </c>
      <c r="C83" s="314" t="s">
        <v>197</v>
      </c>
      <c r="D83" s="315"/>
      <c r="E83" s="313"/>
      <c r="F83" s="316"/>
      <c r="G83" s="316"/>
      <c r="H83" s="324"/>
      <c r="I83" s="292"/>
    </row>
    <row r="84" spans="1:9" s="293" customFormat="1" ht="12.75">
      <c r="A84" s="288"/>
      <c r="B84" s="401">
        <v>1</v>
      </c>
      <c r="C84" s="308" t="s">
        <v>839</v>
      </c>
      <c r="D84" s="311"/>
      <c r="E84" s="309"/>
      <c r="F84" s="310"/>
      <c r="G84" s="310"/>
      <c r="H84" s="361"/>
      <c r="I84" s="292"/>
    </row>
    <row r="85" spans="1:9" s="293" customFormat="1" ht="25.5">
      <c r="A85" s="288"/>
      <c r="B85" s="397" t="s">
        <v>78</v>
      </c>
      <c r="C85" s="304" t="s">
        <v>749</v>
      </c>
      <c r="D85" s="305">
        <v>1</v>
      </c>
      <c r="E85" s="306" t="s">
        <v>88</v>
      </c>
      <c r="F85" s="253"/>
      <c r="G85" s="253"/>
      <c r="H85" s="245">
        <f>SUM(F85,G85)*D85</f>
        <v>0</v>
      </c>
      <c r="I85" s="292"/>
    </row>
    <row r="86" spans="1:9" s="293" customFormat="1" ht="12.75">
      <c r="A86" s="288"/>
      <c r="B86" s="397" t="s">
        <v>94</v>
      </c>
      <c r="C86" s="304" t="s">
        <v>752</v>
      </c>
      <c r="D86" s="1">
        <v>1</v>
      </c>
      <c r="E86" s="2" t="s">
        <v>88</v>
      </c>
      <c r="F86" s="338"/>
      <c r="G86" s="338"/>
      <c r="H86" s="245">
        <f>SUM(F86,G86)*D86</f>
        <v>0</v>
      </c>
      <c r="I86" s="292"/>
    </row>
    <row r="87" spans="1:9" s="293" customFormat="1" ht="12.75">
      <c r="A87" s="288"/>
      <c r="B87" s="397" t="s">
        <v>95</v>
      </c>
      <c r="C87" s="304" t="s">
        <v>754</v>
      </c>
      <c r="D87" s="1">
        <v>16</v>
      </c>
      <c r="E87" s="2" t="s">
        <v>88</v>
      </c>
      <c r="F87" s="338"/>
      <c r="G87" s="338"/>
      <c r="H87" s="245">
        <f>SUM(F87,G87)*D87</f>
        <v>0</v>
      </c>
      <c r="I87" s="292"/>
    </row>
    <row r="88" spans="1:9" s="293" customFormat="1" ht="12.75">
      <c r="A88" s="288"/>
      <c r="B88" s="397" t="s">
        <v>96</v>
      </c>
      <c r="C88" s="304" t="s">
        <v>840</v>
      </c>
      <c r="D88" s="305">
        <v>1</v>
      </c>
      <c r="E88" s="306" t="s">
        <v>88</v>
      </c>
      <c r="F88" s="255" t="s">
        <v>100</v>
      </c>
      <c r="G88" s="253"/>
      <c r="H88" s="245">
        <f>SUM(F88,G88)*D88</f>
        <v>0</v>
      </c>
      <c r="I88" s="292"/>
    </row>
    <row r="89" spans="1:9" s="293" customFormat="1" ht="12.75">
      <c r="A89" s="146"/>
      <c r="B89" s="395"/>
      <c r="C89" s="317" t="s">
        <v>195</v>
      </c>
      <c r="D89" s="318"/>
      <c r="E89" s="319"/>
      <c r="F89" s="320">
        <f>SUMPRODUCT(F85:F88,D85:D88)</f>
        <v>0</v>
      </c>
      <c r="G89" s="320">
        <f>SUMPRODUCT(G85:G88,D85:D88)</f>
        <v>0</v>
      </c>
      <c r="H89" s="326">
        <f>SUM(H85:H88)</f>
        <v>0</v>
      </c>
      <c r="I89" s="292"/>
    </row>
    <row r="90" spans="1:9" s="293" customFormat="1" ht="12.75">
      <c r="A90" s="322"/>
      <c r="B90" s="390" t="s">
        <v>153</v>
      </c>
      <c r="C90" s="314" t="s">
        <v>199</v>
      </c>
      <c r="D90" s="315"/>
      <c r="E90" s="313"/>
      <c r="F90" s="316"/>
      <c r="G90" s="316"/>
      <c r="H90" s="324"/>
      <c r="I90" s="292"/>
    </row>
    <row r="91" spans="1:9" s="293" customFormat="1" ht="12.75">
      <c r="A91" s="288"/>
      <c r="B91" s="397">
        <v>1</v>
      </c>
      <c r="C91" s="70" t="s">
        <v>762</v>
      </c>
      <c r="D91" s="68">
        <v>60</v>
      </c>
      <c r="E91" s="38" t="s">
        <v>88</v>
      </c>
      <c r="F91" s="255" t="s">
        <v>100</v>
      </c>
      <c r="G91" s="341"/>
      <c r="H91" s="245">
        <f>SUM(F91:G91)*D91</f>
        <v>0</v>
      </c>
      <c r="I91" s="292"/>
    </row>
    <row r="92" spans="1:9" s="293" customFormat="1" ht="12.75">
      <c r="A92" s="288"/>
      <c r="B92" s="397">
        <v>2</v>
      </c>
      <c r="C92" s="70" t="s">
        <v>841</v>
      </c>
      <c r="D92" s="68">
        <v>16</v>
      </c>
      <c r="E92" s="38" t="s">
        <v>88</v>
      </c>
      <c r="F92" s="255" t="s">
        <v>100</v>
      </c>
      <c r="G92" s="341"/>
      <c r="H92" s="245">
        <f>SUM(F92:G92)*D92</f>
        <v>0</v>
      </c>
      <c r="I92" s="292"/>
    </row>
    <row r="93" spans="1:9" s="293" customFormat="1" ht="12.75">
      <c r="A93" s="288"/>
      <c r="B93" s="397">
        <v>3</v>
      </c>
      <c r="C93" s="70" t="s">
        <v>1072</v>
      </c>
      <c r="D93" s="68">
        <v>1</v>
      </c>
      <c r="E93" s="38" t="s">
        <v>88</v>
      </c>
      <c r="F93" s="255" t="s">
        <v>100</v>
      </c>
      <c r="G93" s="341"/>
      <c r="H93" s="245">
        <f>SUM(F93:G93)*D93</f>
        <v>0</v>
      </c>
      <c r="I93" s="292"/>
    </row>
    <row r="94" spans="1:9" s="293" customFormat="1" ht="12.75">
      <c r="A94" s="146"/>
      <c r="B94" s="395"/>
      <c r="C94" s="317" t="s">
        <v>200</v>
      </c>
      <c r="D94" s="318"/>
      <c r="E94" s="319"/>
      <c r="F94" s="320">
        <f>SUMPRODUCT(F91:F93,D91:D93)</f>
        <v>0</v>
      </c>
      <c r="G94" s="320">
        <f>SUMPRODUCT(G91:G93,D91:D93)</f>
        <v>0</v>
      </c>
      <c r="H94" s="326">
        <f>SUM(H91:H93)</f>
        <v>0</v>
      </c>
      <c r="I94" s="292"/>
    </row>
    <row r="95" spans="1:9" s="293" customFormat="1" ht="25.5">
      <c r="A95" s="175"/>
      <c r="B95" s="402"/>
      <c r="C95" s="383" t="s">
        <v>1052</v>
      </c>
      <c r="D95" s="61"/>
      <c r="E95" s="176"/>
      <c r="F95" s="95">
        <f>F41+F73+F82+F89+F94</f>
        <v>0</v>
      </c>
      <c r="G95" s="95">
        <f>G41+G73+G82+G89+G94</f>
        <v>0</v>
      </c>
      <c r="H95" s="327">
        <f>H41+H73+H82+H89+H94</f>
        <v>0</v>
      </c>
      <c r="I95" s="292"/>
    </row>
    <row r="96" spans="1:9" s="25" customFormat="1" ht="25.5">
      <c r="A96" s="45"/>
      <c r="B96" s="389" t="s">
        <v>94</v>
      </c>
      <c r="C96" s="46" t="s">
        <v>1053</v>
      </c>
      <c r="D96" s="47"/>
      <c r="E96" s="100"/>
      <c r="F96" s="114"/>
      <c r="G96" s="178"/>
      <c r="H96" s="193"/>
      <c r="I96" s="113"/>
    </row>
    <row r="97" spans="1:9" s="25" customFormat="1" ht="12.75" customHeight="1">
      <c r="A97" s="9"/>
      <c r="B97" s="403" t="s">
        <v>89</v>
      </c>
      <c r="C97" s="72" t="s">
        <v>112</v>
      </c>
      <c r="D97" s="1"/>
      <c r="E97" s="2"/>
      <c r="F97" s="86"/>
      <c r="G97" s="101"/>
      <c r="H97" s="194"/>
      <c r="I97" s="113"/>
    </row>
    <row r="98" spans="1:9" s="25" customFormat="1" ht="12.75" customHeight="1">
      <c r="A98" s="14"/>
      <c r="B98" s="393">
        <v>1</v>
      </c>
      <c r="C98" s="115" t="s">
        <v>113</v>
      </c>
      <c r="D98" s="7"/>
      <c r="E98" s="8"/>
      <c r="F98" s="93"/>
      <c r="G98" s="173"/>
      <c r="H98" s="174"/>
      <c r="I98" s="113"/>
    </row>
    <row r="99" spans="1:9" s="25" customFormat="1" ht="12.75" customHeight="1">
      <c r="A99" s="116"/>
      <c r="B99" s="404" t="s">
        <v>78</v>
      </c>
      <c r="C99" s="117" t="s">
        <v>234</v>
      </c>
      <c r="D99" s="118">
        <v>1</v>
      </c>
      <c r="E99" s="119" t="s">
        <v>88</v>
      </c>
      <c r="F99" s="457"/>
      <c r="G99" s="458"/>
      <c r="H99" s="195">
        <f>SUM(F99,G99)*D99</f>
        <v>0</v>
      </c>
      <c r="I99" s="113"/>
    </row>
    <row r="100" spans="1:9" s="25" customFormat="1" ht="12.75" customHeight="1">
      <c r="A100" s="116"/>
      <c r="B100" s="404" t="s">
        <v>94</v>
      </c>
      <c r="C100" s="117" t="s">
        <v>235</v>
      </c>
      <c r="D100" s="118">
        <v>1</v>
      </c>
      <c r="E100" s="119" t="s">
        <v>114</v>
      </c>
      <c r="F100" s="457"/>
      <c r="G100" s="458"/>
      <c r="H100" s="195">
        <f>SUM(F100,G100)*D100</f>
        <v>0</v>
      </c>
      <c r="I100" s="113"/>
    </row>
    <row r="101" spans="1:14" s="25" customFormat="1" ht="12.75" customHeight="1">
      <c r="A101" s="14"/>
      <c r="B101" s="393" t="s">
        <v>95</v>
      </c>
      <c r="C101" s="115" t="s">
        <v>229</v>
      </c>
      <c r="D101" s="7"/>
      <c r="E101" s="8"/>
      <c r="F101" s="93"/>
      <c r="G101" s="173"/>
      <c r="H101" s="195"/>
      <c r="I101" s="113"/>
      <c r="J101" s="121"/>
      <c r="K101" s="39"/>
      <c r="L101" s="121"/>
      <c r="M101" s="40"/>
      <c r="N101" s="40"/>
    </row>
    <row r="102" spans="1:9" s="25" customFormat="1" ht="12.75">
      <c r="A102" s="14"/>
      <c r="B102" s="405" t="s">
        <v>1</v>
      </c>
      <c r="C102" s="274" t="s">
        <v>170</v>
      </c>
      <c r="D102" s="226">
        <v>48</v>
      </c>
      <c r="E102" s="8" t="s">
        <v>87</v>
      </c>
      <c r="F102" s="454"/>
      <c r="G102" s="455"/>
      <c r="H102" s="195">
        <f>SUM(F102,G102)*D102</f>
        <v>0</v>
      </c>
      <c r="I102" s="113"/>
    </row>
    <row r="103" spans="1:9" s="25" customFormat="1" ht="38.25">
      <c r="A103" s="116"/>
      <c r="B103" s="391" t="s">
        <v>96</v>
      </c>
      <c r="C103" s="264" t="s">
        <v>423</v>
      </c>
      <c r="D103" s="235">
        <v>830</v>
      </c>
      <c r="E103" s="119" t="s">
        <v>87</v>
      </c>
      <c r="F103" s="255" t="s">
        <v>100</v>
      </c>
      <c r="G103" s="284"/>
      <c r="H103" s="195">
        <f>SUM(F103,G103)*D103</f>
        <v>0</v>
      </c>
      <c r="I103" s="113"/>
    </row>
    <row r="104" spans="1:16" s="125" customFormat="1" ht="38.25">
      <c r="A104" s="116"/>
      <c r="B104" s="391" t="s">
        <v>187</v>
      </c>
      <c r="C104" s="141" t="s">
        <v>226</v>
      </c>
      <c r="D104" s="226">
        <v>1</v>
      </c>
      <c r="E104" s="119" t="s">
        <v>131</v>
      </c>
      <c r="F104" s="248" t="s">
        <v>100</v>
      </c>
      <c r="G104" s="284"/>
      <c r="H104" s="195">
        <f>SUM(F104,G104)*D104</f>
        <v>0</v>
      </c>
      <c r="I104" s="113"/>
      <c r="J104" s="25"/>
      <c r="K104" s="25"/>
      <c r="L104" s="25"/>
      <c r="M104" s="25"/>
      <c r="N104" s="25"/>
      <c r="O104" s="25"/>
      <c r="P104" s="384"/>
    </row>
    <row r="105" spans="1:9" s="123" customFormat="1" ht="12.75" customHeight="1">
      <c r="A105" s="14"/>
      <c r="B105" s="393">
        <v>2</v>
      </c>
      <c r="C105" s="115" t="s">
        <v>115</v>
      </c>
      <c r="D105" s="7"/>
      <c r="E105" s="8"/>
      <c r="F105" s="93"/>
      <c r="G105" s="173"/>
      <c r="H105" s="195"/>
      <c r="I105" s="113"/>
    </row>
    <row r="106" spans="1:16" s="25" customFormat="1" ht="12.75" customHeight="1">
      <c r="A106" s="14"/>
      <c r="B106" s="393" t="s">
        <v>93</v>
      </c>
      <c r="C106" s="115" t="s">
        <v>116</v>
      </c>
      <c r="D106" s="7"/>
      <c r="E106" s="8"/>
      <c r="F106" s="93"/>
      <c r="G106" s="173"/>
      <c r="H106" s="195"/>
      <c r="I106" s="113"/>
      <c r="J106" s="123"/>
      <c r="K106" s="123"/>
      <c r="L106" s="123"/>
      <c r="M106" s="123"/>
      <c r="N106" s="123"/>
      <c r="O106" s="123"/>
      <c r="P106" s="123"/>
    </row>
    <row r="107" spans="1:9" s="25" customFormat="1" ht="12.75" customHeight="1">
      <c r="A107" s="116"/>
      <c r="B107" s="393" t="s">
        <v>117</v>
      </c>
      <c r="C107" s="15" t="s">
        <v>236</v>
      </c>
      <c r="D107" s="226">
        <v>125</v>
      </c>
      <c r="E107" s="8" t="s">
        <v>87</v>
      </c>
      <c r="F107" s="246" t="s">
        <v>100</v>
      </c>
      <c r="G107" s="455"/>
      <c r="H107" s="195">
        <f aca="true" t="shared" si="2" ref="H107:H117">SUM(F107,G107)*D107</f>
        <v>0</v>
      </c>
      <c r="I107" s="113"/>
    </row>
    <row r="108" spans="1:16" s="123" customFormat="1" ht="12.75" customHeight="1">
      <c r="A108" s="14"/>
      <c r="B108" s="393" t="s">
        <v>118</v>
      </c>
      <c r="C108" s="115" t="s">
        <v>202</v>
      </c>
      <c r="D108" s="226">
        <v>20</v>
      </c>
      <c r="E108" s="8" t="s">
        <v>87</v>
      </c>
      <c r="F108" s="246" t="s">
        <v>100</v>
      </c>
      <c r="G108" s="455"/>
      <c r="H108" s="195">
        <f t="shared" si="2"/>
        <v>0</v>
      </c>
      <c r="I108" s="113"/>
      <c r="J108" s="25"/>
      <c r="K108" s="25"/>
      <c r="L108" s="25"/>
      <c r="M108" s="25"/>
      <c r="N108" s="25"/>
      <c r="O108" s="25"/>
      <c r="P108" s="25"/>
    </row>
    <row r="109" spans="1:9" s="123" customFormat="1" ht="12.75" customHeight="1">
      <c r="A109" s="14"/>
      <c r="B109" s="393" t="s">
        <v>119</v>
      </c>
      <c r="C109" s="287" t="s">
        <v>288</v>
      </c>
      <c r="D109" s="226">
        <v>30</v>
      </c>
      <c r="E109" s="8" t="s">
        <v>87</v>
      </c>
      <c r="F109" s="246" t="s">
        <v>100</v>
      </c>
      <c r="G109" s="455"/>
      <c r="H109" s="197">
        <f t="shared" si="2"/>
        <v>0</v>
      </c>
      <c r="I109" s="113"/>
    </row>
    <row r="110" spans="1:16" s="25" customFormat="1" ht="12.75" customHeight="1">
      <c r="A110" s="14"/>
      <c r="B110" s="393" t="s">
        <v>120</v>
      </c>
      <c r="C110" s="115" t="s">
        <v>201</v>
      </c>
      <c r="D110" s="226">
        <v>120</v>
      </c>
      <c r="E110" s="8" t="s">
        <v>87</v>
      </c>
      <c r="F110" s="246" t="s">
        <v>100</v>
      </c>
      <c r="G110" s="455"/>
      <c r="H110" s="195">
        <f t="shared" si="2"/>
        <v>0</v>
      </c>
      <c r="I110" s="113"/>
      <c r="J110" s="123"/>
      <c r="K110" s="123"/>
      <c r="L110" s="123"/>
      <c r="M110" s="123"/>
      <c r="N110" s="123"/>
      <c r="O110" s="123"/>
      <c r="P110" s="123"/>
    </row>
    <row r="111" spans="1:9" s="25" customFormat="1" ht="12.75" customHeight="1">
      <c r="A111" s="14"/>
      <c r="B111" s="393" t="s">
        <v>121</v>
      </c>
      <c r="C111" s="5" t="s">
        <v>460</v>
      </c>
      <c r="D111" s="226">
        <v>38</v>
      </c>
      <c r="E111" s="8" t="s">
        <v>87</v>
      </c>
      <c r="F111" s="246" t="s">
        <v>100</v>
      </c>
      <c r="G111" s="455"/>
      <c r="H111" s="195">
        <f>SUM(F111,G111)*D111</f>
        <v>0</v>
      </c>
      <c r="I111" s="113"/>
    </row>
    <row r="112" spans="1:9" s="25" customFormat="1" ht="12.75" customHeight="1">
      <c r="A112" s="14"/>
      <c r="B112" s="393" t="s">
        <v>215</v>
      </c>
      <c r="C112" s="5" t="s">
        <v>461</v>
      </c>
      <c r="D112" s="226">
        <v>160</v>
      </c>
      <c r="E112" s="8" t="s">
        <v>87</v>
      </c>
      <c r="F112" s="246" t="s">
        <v>100</v>
      </c>
      <c r="G112" s="455"/>
      <c r="H112" s="174">
        <f t="shared" si="2"/>
        <v>0</v>
      </c>
      <c r="I112" s="113"/>
    </row>
    <row r="113" spans="1:9" s="25" customFormat="1" ht="12.75" customHeight="1">
      <c r="A113" s="14"/>
      <c r="B113" s="393" t="s">
        <v>222</v>
      </c>
      <c r="C113" s="5" t="s">
        <v>464</v>
      </c>
      <c r="D113" s="226">
        <v>82</v>
      </c>
      <c r="E113" s="8" t="s">
        <v>87</v>
      </c>
      <c r="F113" s="246" t="s">
        <v>100</v>
      </c>
      <c r="G113" s="455"/>
      <c r="H113" s="174">
        <f>SUM(F113,G113)*D113</f>
        <v>0</v>
      </c>
      <c r="I113" s="113"/>
    </row>
    <row r="114" spans="1:9" s="25" customFormat="1" ht="12.75" customHeight="1">
      <c r="A114" s="14"/>
      <c r="B114" s="393" t="s">
        <v>237</v>
      </c>
      <c r="C114" s="115" t="s">
        <v>313</v>
      </c>
      <c r="D114" s="226">
        <v>260</v>
      </c>
      <c r="E114" s="8" t="s">
        <v>87</v>
      </c>
      <c r="F114" s="246" t="s">
        <v>100</v>
      </c>
      <c r="G114" s="455"/>
      <c r="H114" s="174">
        <f>SUM(F114,G114)*D114</f>
        <v>0</v>
      </c>
      <c r="I114" s="113"/>
    </row>
    <row r="115" spans="1:9" s="25" customFormat="1" ht="12.75">
      <c r="A115" s="14"/>
      <c r="B115" s="393" t="s">
        <v>3</v>
      </c>
      <c r="C115" s="5" t="s">
        <v>462</v>
      </c>
      <c r="D115" s="226">
        <v>3</v>
      </c>
      <c r="E115" s="8" t="s">
        <v>92</v>
      </c>
      <c r="F115" s="246" t="s">
        <v>100</v>
      </c>
      <c r="G115" s="455"/>
      <c r="H115" s="174">
        <f t="shared" si="2"/>
        <v>0</v>
      </c>
      <c r="I115" s="113"/>
    </row>
    <row r="116" spans="1:9" s="25" customFormat="1" ht="12.75" customHeight="1">
      <c r="A116" s="14"/>
      <c r="B116" s="393" t="s">
        <v>248</v>
      </c>
      <c r="C116" s="115" t="s">
        <v>56</v>
      </c>
      <c r="D116" s="226">
        <v>173</v>
      </c>
      <c r="E116" s="8" t="s">
        <v>87</v>
      </c>
      <c r="F116" s="246" t="s">
        <v>100</v>
      </c>
      <c r="G116" s="455"/>
      <c r="H116" s="195">
        <f>SUM(F116,G116)*D116</f>
        <v>0</v>
      </c>
      <c r="I116" s="113"/>
    </row>
    <row r="117" spans="1:9" s="25" customFormat="1" ht="12.75" customHeight="1">
      <c r="A117" s="124"/>
      <c r="B117" s="393" t="s">
        <v>4</v>
      </c>
      <c r="C117" s="117" t="s">
        <v>46</v>
      </c>
      <c r="D117" s="226">
        <v>470</v>
      </c>
      <c r="E117" s="119" t="s">
        <v>87</v>
      </c>
      <c r="F117" s="248" t="s">
        <v>100</v>
      </c>
      <c r="G117" s="455"/>
      <c r="H117" s="195">
        <f t="shared" si="2"/>
        <v>0</v>
      </c>
      <c r="I117" s="113"/>
    </row>
    <row r="118" spans="1:16" s="126" customFormat="1" ht="12.75" customHeight="1">
      <c r="A118" s="116"/>
      <c r="B118" s="406" t="s">
        <v>249</v>
      </c>
      <c r="C118" s="270" t="s">
        <v>463</v>
      </c>
      <c r="D118" s="226">
        <v>1</v>
      </c>
      <c r="E118" s="347" t="s">
        <v>114</v>
      </c>
      <c r="F118" s="246" t="s">
        <v>100</v>
      </c>
      <c r="G118" s="455"/>
      <c r="H118" s="348">
        <f>SUM(F118,G118)*D118</f>
        <v>0</v>
      </c>
      <c r="I118" s="113"/>
      <c r="J118" s="25"/>
      <c r="K118" s="25"/>
      <c r="L118" s="25"/>
      <c r="M118" s="25"/>
      <c r="N118" s="25"/>
      <c r="O118" s="25"/>
      <c r="P118" s="25"/>
    </row>
    <row r="119" spans="1:9" s="126" customFormat="1" ht="12.75" customHeight="1">
      <c r="A119" s="116"/>
      <c r="B119" s="406" t="s">
        <v>773</v>
      </c>
      <c r="C119" s="349" t="s">
        <v>770</v>
      </c>
      <c r="D119" s="232">
        <v>22.4</v>
      </c>
      <c r="E119" s="232" t="s">
        <v>103</v>
      </c>
      <c r="F119" s="255" t="s">
        <v>100</v>
      </c>
      <c r="G119" s="254"/>
      <c r="H119" s="350">
        <f>SUM(F119,G119)*D119</f>
        <v>0</v>
      </c>
      <c r="I119" s="113"/>
    </row>
    <row r="120" spans="1:9" s="126" customFormat="1" ht="12.75" customHeight="1">
      <c r="A120" s="116"/>
      <c r="B120" s="349" t="s">
        <v>97</v>
      </c>
      <c r="C120" s="349" t="s">
        <v>771</v>
      </c>
      <c r="D120" s="232"/>
      <c r="E120" s="232"/>
      <c r="F120" s="255"/>
      <c r="G120" s="256"/>
      <c r="H120" s="350"/>
      <c r="I120" s="113"/>
    </row>
    <row r="121" spans="1:9" s="126" customFormat="1" ht="12.75" customHeight="1">
      <c r="A121" s="116"/>
      <c r="B121" s="349" t="s">
        <v>122</v>
      </c>
      <c r="C121" s="349" t="s">
        <v>772</v>
      </c>
      <c r="D121" s="232">
        <v>5</v>
      </c>
      <c r="E121" s="232" t="s">
        <v>103</v>
      </c>
      <c r="F121" s="255" t="s">
        <v>100</v>
      </c>
      <c r="G121" s="254"/>
      <c r="H121" s="350">
        <f>SUM(F121,G121)*D121</f>
        <v>0</v>
      </c>
      <c r="I121" s="113"/>
    </row>
    <row r="122" spans="1:16" s="123" customFormat="1" ht="12.75" customHeight="1">
      <c r="A122" s="14"/>
      <c r="B122" s="394" t="s">
        <v>101</v>
      </c>
      <c r="C122" s="115" t="s">
        <v>169</v>
      </c>
      <c r="D122" s="226"/>
      <c r="E122" s="8"/>
      <c r="F122" s="127"/>
      <c r="G122" s="173"/>
      <c r="H122" s="195"/>
      <c r="I122" s="113"/>
      <c r="J122" s="126"/>
      <c r="K122" s="126"/>
      <c r="L122" s="126"/>
      <c r="M122" s="126"/>
      <c r="N122" s="126"/>
      <c r="O122" s="126"/>
      <c r="P122" s="126"/>
    </row>
    <row r="123" spans="1:9" s="123" customFormat="1" ht="12.75">
      <c r="A123" s="14"/>
      <c r="B123" s="394" t="s">
        <v>211</v>
      </c>
      <c r="C123" s="115" t="s">
        <v>18</v>
      </c>
      <c r="D123" s="226">
        <v>31</v>
      </c>
      <c r="E123" s="8" t="s">
        <v>87</v>
      </c>
      <c r="F123" s="246" t="s">
        <v>100</v>
      </c>
      <c r="G123" s="455"/>
      <c r="H123" s="174">
        <f aca="true" t="shared" si="3" ref="H123:H141">SUM(F123,G123)*D123</f>
        <v>0</v>
      </c>
      <c r="I123" s="128"/>
    </row>
    <row r="124" spans="1:9" s="123" customFormat="1" ht="12.75">
      <c r="A124" s="14"/>
      <c r="B124" s="394" t="s">
        <v>774</v>
      </c>
      <c r="C124" s="115" t="s">
        <v>32</v>
      </c>
      <c r="D124" s="226">
        <v>3.5</v>
      </c>
      <c r="E124" s="8" t="s">
        <v>87</v>
      </c>
      <c r="F124" s="246" t="s">
        <v>100</v>
      </c>
      <c r="G124" s="455"/>
      <c r="H124" s="174">
        <f t="shared" si="3"/>
        <v>0</v>
      </c>
      <c r="I124" s="128"/>
    </row>
    <row r="125" spans="1:16" s="25" customFormat="1" ht="12.75" customHeight="1">
      <c r="A125" s="14"/>
      <c r="B125" s="394" t="s">
        <v>775</v>
      </c>
      <c r="C125" s="15" t="s">
        <v>238</v>
      </c>
      <c r="D125" s="226">
        <v>30</v>
      </c>
      <c r="E125" s="8" t="s">
        <v>87</v>
      </c>
      <c r="F125" s="246" t="s">
        <v>100</v>
      </c>
      <c r="G125" s="455"/>
      <c r="H125" s="195">
        <f t="shared" si="3"/>
        <v>0</v>
      </c>
      <c r="I125" s="113"/>
      <c r="J125" s="123"/>
      <c r="K125" s="123"/>
      <c r="L125" s="123"/>
      <c r="M125" s="123"/>
      <c r="N125" s="123"/>
      <c r="O125" s="123"/>
      <c r="P125" s="123"/>
    </row>
    <row r="126" spans="1:9" s="25" customFormat="1" ht="12.75" customHeight="1">
      <c r="A126" s="14"/>
      <c r="B126" s="394" t="s">
        <v>776</v>
      </c>
      <c r="C126" s="15" t="s">
        <v>48</v>
      </c>
      <c r="D126" s="226">
        <v>46</v>
      </c>
      <c r="E126" s="8" t="s">
        <v>87</v>
      </c>
      <c r="F126" s="246" t="s">
        <v>100</v>
      </c>
      <c r="G126" s="455"/>
      <c r="H126" s="195">
        <f t="shared" si="3"/>
        <v>0</v>
      </c>
      <c r="I126" s="113"/>
    </row>
    <row r="127" spans="1:16" s="125" customFormat="1" ht="12.75" customHeight="1">
      <c r="A127" s="14"/>
      <c r="B127" s="394" t="s">
        <v>777</v>
      </c>
      <c r="C127" s="15" t="s">
        <v>30</v>
      </c>
      <c r="D127" s="226">
        <v>280</v>
      </c>
      <c r="E127" s="8" t="s">
        <v>87</v>
      </c>
      <c r="F127" s="246" t="s">
        <v>100</v>
      </c>
      <c r="G127" s="455"/>
      <c r="H127" s="195">
        <f t="shared" si="3"/>
        <v>0</v>
      </c>
      <c r="I127" s="113"/>
      <c r="J127" s="25"/>
      <c r="K127" s="25"/>
      <c r="L127" s="25"/>
      <c r="M127" s="25"/>
      <c r="N127" s="25"/>
      <c r="O127" s="25"/>
      <c r="P127" s="25"/>
    </row>
    <row r="128" spans="1:9" s="125" customFormat="1" ht="12.75" customHeight="1">
      <c r="A128" s="14"/>
      <c r="B128" s="394" t="s">
        <v>778</v>
      </c>
      <c r="C128" s="6" t="s">
        <v>470</v>
      </c>
      <c r="D128" s="226">
        <v>9</v>
      </c>
      <c r="E128" s="2" t="s">
        <v>87</v>
      </c>
      <c r="F128" s="246" t="s">
        <v>100</v>
      </c>
      <c r="G128" s="455"/>
      <c r="H128" s="195">
        <f t="shared" si="3"/>
        <v>0</v>
      </c>
      <c r="I128" s="113"/>
    </row>
    <row r="129" spans="1:9" s="125" customFormat="1" ht="12.75" customHeight="1">
      <c r="A129" s="14"/>
      <c r="B129" s="394" t="s">
        <v>779</v>
      </c>
      <c r="C129" s="115" t="s">
        <v>15</v>
      </c>
      <c r="D129" s="226">
        <v>90</v>
      </c>
      <c r="E129" s="8" t="s">
        <v>92</v>
      </c>
      <c r="F129" s="246" t="s">
        <v>100</v>
      </c>
      <c r="G129" s="455"/>
      <c r="H129" s="174">
        <f>SUM(F129,G129)*D129</f>
        <v>0</v>
      </c>
      <c r="I129" s="113"/>
    </row>
    <row r="130" spans="1:9" s="125" customFormat="1" ht="12.75" customHeight="1">
      <c r="A130" s="14"/>
      <c r="B130" s="394" t="s">
        <v>780</v>
      </c>
      <c r="C130" s="6" t="s">
        <v>465</v>
      </c>
      <c r="D130" s="226">
        <v>20</v>
      </c>
      <c r="E130" s="8" t="s">
        <v>92</v>
      </c>
      <c r="F130" s="246" t="s">
        <v>100</v>
      </c>
      <c r="G130" s="455"/>
      <c r="H130" s="195">
        <f>SUM(F130,G130)*D130</f>
        <v>0</v>
      </c>
      <c r="I130" s="113"/>
    </row>
    <row r="131" spans="1:9" s="125" customFormat="1" ht="12.75" customHeight="1">
      <c r="A131" s="14"/>
      <c r="B131" s="394" t="s">
        <v>781</v>
      </c>
      <c r="C131" s="6" t="s">
        <v>472</v>
      </c>
      <c r="D131" s="226">
        <v>1</v>
      </c>
      <c r="E131" s="8" t="s">
        <v>92</v>
      </c>
      <c r="F131" s="246" t="s">
        <v>100</v>
      </c>
      <c r="G131" s="455"/>
      <c r="H131" s="195">
        <f>SUM(F131,G131)*D131</f>
        <v>0</v>
      </c>
      <c r="I131" s="113"/>
    </row>
    <row r="132" spans="1:9" s="125" customFormat="1" ht="12.75" customHeight="1">
      <c r="A132" s="14"/>
      <c r="B132" s="394" t="s">
        <v>782</v>
      </c>
      <c r="C132" s="6" t="s">
        <v>466</v>
      </c>
      <c r="D132" s="226">
        <v>36</v>
      </c>
      <c r="E132" s="8" t="s">
        <v>92</v>
      </c>
      <c r="F132" s="246" t="s">
        <v>100</v>
      </c>
      <c r="G132" s="455"/>
      <c r="H132" s="195">
        <f>SUM(F132,G132)*D132</f>
        <v>0</v>
      </c>
      <c r="I132" s="113"/>
    </row>
    <row r="133" spans="1:9" s="125" customFormat="1" ht="12.75" customHeight="1">
      <c r="A133" s="14"/>
      <c r="B133" s="394" t="s">
        <v>783</v>
      </c>
      <c r="C133" s="117" t="s">
        <v>31</v>
      </c>
      <c r="D133" s="226">
        <v>4.5</v>
      </c>
      <c r="E133" s="119" t="s">
        <v>87</v>
      </c>
      <c r="F133" s="248" t="s">
        <v>100</v>
      </c>
      <c r="G133" s="455"/>
      <c r="H133" s="195">
        <f>SUM(F133,G133)*D133</f>
        <v>0</v>
      </c>
      <c r="I133" s="113"/>
    </row>
    <row r="134" spans="1:9" s="125" customFormat="1" ht="12.75">
      <c r="A134" s="14"/>
      <c r="B134" s="394" t="s">
        <v>784</v>
      </c>
      <c r="C134" s="6" t="s">
        <v>469</v>
      </c>
      <c r="D134" s="226">
        <v>18</v>
      </c>
      <c r="E134" s="8" t="s">
        <v>88</v>
      </c>
      <c r="F134" s="246" t="s">
        <v>100</v>
      </c>
      <c r="G134" s="455"/>
      <c r="H134" s="195">
        <f t="shared" si="3"/>
        <v>0</v>
      </c>
      <c r="I134" s="113"/>
    </row>
    <row r="135" spans="1:9" s="125" customFormat="1" ht="12.75">
      <c r="A135" s="14"/>
      <c r="B135" s="394" t="s">
        <v>785</v>
      </c>
      <c r="C135" s="6" t="s">
        <v>475</v>
      </c>
      <c r="D135" s="226">
        <v>4</v>
      </c>
      <c r="E135" s="119" t="s">
        <v>87</v>
      </c>
      <c r="F135" s="246" t="s">
        <v>100</v>
      </c>
      <c r="G135" s="455"/>
      <c r="H135" s="195">
        <f t="shared" si="3"/>
        <v>0</v>
      </c>
      <c r="I135" s="113"/>
    </row>
    <row r="136" spans="1:9" s="125" customFormat="1" ht="12.75">
      <c r="A136" s="14"/>
      <c r="B136" s="394" t="s">
        <v>786</v>
      </c>
      <c r="C136" s="15" t="s">
        <v>19</v>
      </c>
      <c r="D136" s="226">
        <v>1</v>
      </c>
      <c r="E136" s="8" t="s">
        <v>88</v>
      </c>
      <c r="F136" s="246" t="s">
        <v>100</v>
      </c>
      <c r="G136" s="455"/>
      <c r="H136" s="195">
        <f>SUM(F136,G136)*D136</f>
        <v>0</v>
      </c>
      <c r="I136" s="113"/>
    </row>
    <row r="137" spans="1:9" s="125" customFormat="1" ht="12.75">
      <c r="A137" s="14"/>
      <c r="B137" s="394" t="s">
        <v>787</v>
      </c>
      <c r="C137" s="6" t="s">
        <v>467</v>
      </c>
      <c r="D137" s="226">
        <v>2</v>
      </c>
      <c r="E137" s="8" t="s">
        <v>88</v>
      </c>
      <c r="F137" s="246" t="s">
        <v>100</v>
      </c>
      <c r="G137" s="455"/>
      <c r="H137" s="195">
        <f t="shared" si="3"/>
        <v>0</v>
      </c>
      <c r="I137" s="113"/>
    </row>
    <row r="138" spans="1:9" s="125" customFormat="1" ht="12.75">
      <c r="A138" s="14"/>
      <c r="B138" s="394" t="s">
        <v>788</v>
      </c>
      <c r="C138" s="15" t="s">
        <v>20</v>
      </c>
      <c r="D138" s="226">
        <v>1</v>
      </c>
      <c r="E138" s="8" t="s">
        <v>88</v>
      </c>
      <c r="F138" s="246" t="s">
        <v>100</v>
      </c>
      <c r="G138" s="455"/>
      <c r="H138" s="195">
        <f t="shared" si="3"/>
        <v>0</v>
      </c>
      <c r="I138" s="113"/>
    </row>
    <row r="139" spans="1:9" s="125" customFormat="1" ht="12.75">
      <c r="A139" s="14"/>
      <c r="B139" s="394" t="s">
        <v>789</v>
      </c>
      <c r="C139" s="6" t="s">
        <v>474</v>
      </c>
      <c r="D139" s="226">
        <v>4</v>
      </c>
      <c r="E139" s="8" t="s">
        <v>88</v>
      </c>
      <c r="F139" s="246" t="s">
        <v>100</v>
      </c>
      <c r="G139" s="455"/>
      <c r="H139" s="195">
        <f t="shared" si="3"/>
        <v>0</v>
      </c>
      <c r="I139" s="113"/>
    </row>
    <row r="140" spans="1:9" s="125" customFormat="1" ht="13.5" customHeight="1">
      <c r="A140" s="14"/>
      <c r="B140" s="394" t="s">
        <v>790</v>
      </c>
      <c r="C140" s="15" t="s">
        <v>21</v>
      </c>
      <c r="D140" s="226">
        <v>1</v>
      </c>
      <c r="E140" s="8" t="s">
        <v>88</v>
      </c>
      <c r="F140" s="246" t="s">
        <v>100</v>
      </c>
      <c r="G140" s="455"/>
      <c r="H140" s="195">
        <f t="shared" si="3"/>
        <v>0</v>
      </c>
      <c r="I140" s="113"/>
    </row>
    <row r="141" spans="1:16" s="129" customFormat="1" ht="12.75">
      <c r="A141" s="14"/>
      <c r="B141" s="394" t="s">
        <v>791</v>
      </c>
      <c r="C141" s="15" t="s">
        <v>314</v>
      </c>
      <c r="D141" s="226">
        <v>1</v>
      </c>
      <c r="E141" s="8" t="s">
        <v>88</v>
      </c>
      <c r="F141" s="246" t="s">
        <v>100</v>
      </c>
      <c r="G141" s="455"/>
      <c r="H141" s="195">
        <f t="shared" si="3"/>
        <v>0</v>
      </c>
      <c r="I141" s="113"/>
      <c r="J141" s="125"/>
      <c r="K141" s="125"/>
      <c r="L141" s="125"/>
      <c r="M141" s="125"/>
      <c r="N141" s="125"/>
      <c r="O141" s="125"/>
      <c r="P141" s="125"/>
    </row>
    <row r="142" spans="1:16" s="25" customFormat="1" ht="12.75" customHeight="1">
      <c r="A142" s="14"/>
      <c r="B142" s="394" t="s">
        <v>792</v>
      </c>
      <c r="C142" s="15" t="s">
        <v>22</v>
      </c>
      <c r="D142" s="226">
        <v>7</v>
      </c>
      <c r="E142" s="8" t="s">
        <v>88</v>
      </c>
      <c r="F142" s="246" t="s">
        <v>100</v>
      </c>
      <c r="G142" s="455"/>
      <c r="H142" s="174">
        <f aca="true" t="shared" si="4" ref="H142:H149">SUM(F142,G142)*D142</f>
        <v>0</v>
      </c>
      <c r="I142" s="113"/>
      <c r="J142" s="129"/>
      <c r="K142" s="129"/>
      <c r="L142" s="129"/>
      <c r="M142" s="129"/>
      <c r="N142" s="129"/>
      <c r="O142" s="129"/>
      <c r="P142" s="129"/>
    </row>
    <row r="143" spans="1:16" s="125" customFormat="1" ht="12.75" customHeight="1">
      <c r="A143" s="14"/>
      <c r="B143" s="394" t="s">
        <v>793</v>
      </c>
      <c r="C143" s="6" t="s">
        <v>471</v>
      </c>
      <c r="D143" s="226">
        <v>7</v>
      </c>
      <c r="E143" s="2" t="s">
        <v>87</v>
      </c>
      <c r="F143" s="246" t="s">
        <v>100</v>
      </c>
      <c r="G143" s="455"/>
      <c r="H143" s="174">
        <f>SUM(F143,G143)*D143</f>
        <v>0</v>
      </c>
      <c r="I143" s="113"/>
      <c r="J143" s="25"/>
      <c r="K143" s="25"/>
      <c r="L143" s="25"/>
      <c r="M143" s="25"/>
      <c r="N143" s="25"/>
      <c r="O143" s="25"/>
      <c r="P143" s="25"/>
    </row>
    <row r="144" spans="1:16" s="130" customFormat="1" ht="12.75">
      <c r="A144" s="14"/>
      <c r="B144" s="394" t="s">
        <v>794</v>
      </c>
      <c r="C144" s="15" t="s">
        <v>23</v>
      </c>
      <c r="D144" s="226">
        <v>2</v>
      </c>
      <c r="E144" s="8" t="s">
        <v>88</v>
      </c>
      <c r="F144" s="246" t="s">
        <v>100</v>
      </c>
      <c r="G144" s="455"/>
      <c r="H144" s="195">
        <f t="shared" si="4"/>
        <v>0</v>
      </c>
      <c r="I144" s="113"/>
      <c r="J144" s="125"/>
      <c r="K144" s="125"/>
      <c r="L144" s="125"/>
      <c r="M144" s="125"/>
      <c r="N144" s="125"/>
      <c r="O144" s="125"/>
      <c r="P144" s="125"/>
    </row>
    <row r="145" spans="1:9" s="130" customFormat="1" ht="12.75">
      <c r="A145" s="14"/>
      <c r="B145" s="394" t="s">
        <v>795</v>
      </c>
      <c r="C145" s="131" t="s">
        <v>315</v>
      </c>
      <c r="D145" s="226">
        <v>170</v>
      </c>
      <c r="E145" s="132" t="s">
        <v>92</v>
      </c>
      <c r="F145" s="246" t="s">
        <v>100</v>
      </c>
      <c r="G145" s="455"/>
      <c r="H145" s="197">
        <f t="shared" si="4"/>
        <v>0</v>
      </c>
      <c r="I145" s="113"/>
    </row>
    <row r="146" spans="1:16" s="25" customFormat="1" ht="25.5">
      <c r="A146" s="116"/>
      <c r="B146" s="394" t="s">
        <v>796</v>
      </c>
      <c r="C146" s="6" t="s">
        <v>468</v>
      </c>
      <c r="D146" s="226">
        <v>28</v>
      </c>
      <c r="E146" s="8" t="s">
        <v>92</v>
      </c>
      <c r="F146" s="246" t="s">
        <v>100</v>
      </c>
      <c r="G146" s="455"/>
      <c r="H146" s="195">
        <f t="shared" si="4"/>
        <v>0</v>
      </c>
      <c r="I146" s="128"/>
      <c r="J146" s="130"/>
      <c r="K146" s="130"/>
      <c r="L146" s="130"/>
      <c r="M146" s="130"/>
      <c r="N146" s="130"/>
      <c r="O146" s="130"/>
      <c r="P146" s="130"/>
    </row>
    <row r="147" spans="1:16" s="133" customFormat="1" ht="12.75">
      <c r="A147" s="14"/>
      <c r="B147" s="394" t="s">
        <v>797</v>
      </c>
      <c r="C147" s="15" t="s">
        <v>33</v>
      </c>
      <c r="D147" s="226">
        <v>4</v>
      </c>
      <c r="E147" s="8" t="s">
        <v>92</v>
      </c>
      <c r="F147" s="246" t="s">
        <v>100</v>
      </c>
      <c r="G147" s="455"/>
      <c r="H147" s="197">
        <f>SUM(F147,G147)*D147</f>
        <v>0</v>
      </c>
      <c r="I147" s="113"/>
      <c r="J147" s="25"/>
      <c r="K147" s="25"/>
      <c r="L147" s="25"/>
      <c r="M147" s="25"/>
      <c r="N147" s="25"/>
      <c r="O147" s="25"/>
      <c r="P147" s="25"/>
    </row>
    <row r="148" spans="1:16" s="25" customFormat="1" ht="12.75" customHeight="1">
      <c r="A148" s="14"/>
      <c r="B148" s="394" t="s">
        <v>798</v>
      </c>
      <c r="C148" s="15" t="s">
        <v>203</v>
      </c>
      <c r="D148" s="226">
        <v>1</v>
      </c>
      <c r="E148" s="8" t="s">
        <v>88</v>
      </c>
      <c r="F148" s="246" t="s">
        <v>141</v>
      </c>
      <c r="G148" s="455"/>
      <c r="H148" s="195">
        <f>SUM(F148,G148)*D148</f>
        <v>0</v>
      </c>
      <c r="I148" s="113"/>
      <c r="J148" s="133"/>
      <c r="K148" s="133"/>
      <c r="L148" s="133"/>
      <c r="M148" s="133"/>
      <c r="N148" s="133"/>
      <c r="O148" s="133"/>
      <c r="P148" s="133"/>
    </row>
    <row r="149" spans="1:16" s="126" customFormat="1" ht="12.75" customHeight="1">
      <c r="A149" s="116"/>
      <c r="B149" s="394" t="s">
        <v>799</v>
      </c>
      <c r="C149" s="15" t="s">
        <v>239</v>
      </c>
      <c r="D149" s="226">
        <v>95</v>
      </c>
      <c r="E149" s="8" t="s">
        <v>87</v>
      </c>
      <c r="F149" s="246" t="s">
        <v>100</v>
      </c>
      <c r="G149" s="455"/>
      <c r="H149" s="195">
        <f t="shared" si="4"/>
        <v>0</v>
      </c>
      <c r="I149" s="113"/>
      <c r="J149" s="25"/>
      <c r="K149" s="25"/>
      <c r="L149" s="25"/>
      <c r="M149" s="25"/>
      <c r="N149" s="25"/>
      <c r="O149" s="25"/>
      <c r="P149" s="25"/>
    </row>
    <row r="150" spans="1:16" s="25" customFormat="1" ht="12.75" customHeight="1">
      <c r="A150" s="116"/>
      <c r="B150" s="394" t="s">
        <v>800</v>
      </c>
      <c r="C150" s="15" t="s">
        <v>47</v>
      </c>
      <c r="D150" s="226">
        <v>1</v>
      </c>
      <c r="E150" s="8" t="s">
        <v>114</v>
      </c>
      <c r="F150" s="246" t="s">
        <v>141</v>
      </c>
      <c r="G150" s="455"/>
      <c r="H150" s="195">
        <f>SUM(F150,G150)*D150</f>
        <v>0</v>
      </c>
      <c r="I150" s="113"/>
      <c r="J150" s="126"/>
      <c r="K150" s="126"/>
      <c r="L150" s="126"/>
      <c r="M150" s="126"/>
      <c r="N150" s="126"/>
      <c r="O150" s="126"/>
      <c r="P150" s="126"/>
    </row>
    <row r="151" spans="1:9" s="25" customFormat="1" ht="12.75" customHeight="1">
      <c r="A151" s="116"/>
      <c r="B151" s="394" t="s">
        <v>801</v>
      </c>
      <c r="C151" s="15" t="s">
        <v>16</v>
      </c>
      <c r="D151" s="226">
        <v>2</v>
      </c>
      <c r="E151" s="8" t="s">
        <v>131</v>
      </c>
      <c r="F151" s="246" t="s">
        <v>141</v>
      </c>
      <c r="G151" s="455"/>
      <c r="H151" s="195">
        <f>SUM(F151,G151)*D151</f>
        <v>0</v>
      </c>
      <c r="I151" s="113"/>
    </row>
    <row r="152" spans="1:16" s="123" customFormat="1" ht="12.75" customHeight="1">
      <c r="A152" s="14"/>
      <c r="B152" s="394" t="s">
        <v>802</v>
      </c>
      <c r="C152" s="115" t="s">
        <v>17</v>
      </c>
      <c r="D152" s="226">
        <v>2</v>
      </c>
      <c r="E152" s="8" t="s">
        <v>114</v>
      </c>
      <c r="F152" s="273" t="s">
        <v>141</v>
      </c>
      <c r="G152" s="455"/>
      <c r="H152" s="195">
        <f>SUM(F152,G152)*D152</f>
        <v>0</v>
      </c>
      <c r="I152" s="113"/>
      <c r="J152" s="25"/>
      <c r="K152" s="25"/>
      <c r="L152" s="25"/>
      <c r="M152" s="25"/>
      <c r="N152" s="25"/>
      <c r="O152" s="25"/>
      <c r="P152" s="25"/>
    </row>
    <row r="153" spans="1:16" s="25" customFormat="1" ht="12.75" customHeight="1">
      <c r="A153" s="14"/>
      <c r="B153" s="394" t="s">
        <v>803</v>
      </c>
      <c r="C153" s="15" t="s">
        <v>24</v>
      </c>
      <c r="D153" s="226">
        <v>12</v>
      </c>
      <c r="E153" s="8" t="s">
        <v>92</v>
      </c>
      <c r="F153" s="246" t="s">
        <v>100</v>
      </c>
      <c r="G153" s="455"/>
      <c r="H153" s="174">
        <f>SUM(F153,G153)*D153</f>
        <v>0</v>
      </c>
      <c r="I153" s="113"/>
      <c r="J153" s="123"/>
      <c r="K153" s="123"/>
      <c r="L153" s="123"/>
      <c r="M153" s="123"/>
      <c r="N153" s="123"/>
      <c r="O153" s="123"/>
      <c r="P153" s="123"/>
    </row>
    <row r="154" spans="1:9" s="25" customFormat="1" ht="12.75" customHeight="1">
      <c r="A154" s="124"/>
      <c r="B154" s="394" t="s">
        <v>804</v>
      </c>
      <c r="C154" s="115" t="s">
        <v>25</v>
      </c>
      <c r="D154" s="226">
        <v>2</v>
      </c>
      <c r="E154" s="8" t="s">
        <v>114</v>
      </c>
      <c r="F154" s="246" t="s">
        <v>100</v>
      </c>
      <c r="G154" s="455"/>
      <c r="H154" s="174">
        <f aca="true" t="shared" si="5" ref="H154:H160">SUM(F154,G154)*D154</f>
        <v>0</v>
      </c>
      <c r="I154" s="113"/>
    </row>
    <row r="155" spans="1:9" s="25" customFormat="1" ht="12.75" customHeight="1">
      <c r="A155" s="124"/>
      <c r="B155" s="394" t="s">
        <v>805</v>
      </c>
      <c r="C155" s="15" t="s">
        <v>26</v>
      </c>
      <c r="D155" s="226">
        <v>8</v>
      </c>
      <c r="E155" s="132" t="s">
        <v>114</v>
      </c>
      <c r="F155" s="246" t="s">
        <v>100</v>
      </c>
      <c r="G155" s="455"/>
      <c r="H155" s="197">
        <f t="shared" si="5"/>
        <v>0</v>
      </c>
      <c r="I155" s="113"/>
    </row>
    <row r="156" spans="1:9" s="25" customFormat="1" ht="12.75" customHeight="1">
      <c r="A156" s="124"/>
      <c r="B156" s="394" t="s">
        <v>806</v>
      </c>
      <c r="C156" s="15" t="s">
        <v>27</v>
      </c>
      <c r="D156" s="226">
        <v>2</v>
      </c>
      <c r="E156" s="132" t="s">
        <v>114</v>
      </c>
      <c r="F156" s="246" t="s">
        <v>100</v>
      </c>
      <c r="G156" s="455"/>
      <c r="H156" s="197">
        <f t="shared" si="5"/>
        <v>0</v>
      </c>
      <c r="I156" s="113"/>
    </row>
    <row r="157" spans="1:9" s="25" customFormat="1" ht="12.75" customHeight="1">
      <c r="A157" s="124"/>
      <c r="B157" s="394" t="s">
        <v>807</v>
      </c>
      <c r="C157" s="15" t="s">
        <v>28</v>
      </c>
      <c r="D157" s="226">
        <v>8</v>
      </c>
      <c r="E157" s="132" t="s">
        <v>114</v>
      </c>
      <c r="F157" s="246" t="s">
        <v>100</v>
      </c>
      <c r="G157" s="455"/>
      <c r="H157" s="197">
        <f t="shared" si="5"/>
        <v>0</v>
      </c>
      <c r="I157" s="113"/>
    </row>
    <row r="158" spans="1:9" s="25" customFormat="1" ht="12.75" customHeight="1">
      <c r="A158" s="14"/>
      <c r="B158" s="394" t="s">
        <v>808</v>
      </c>
      <c r="C158" s="15" t="s">
        <v>29</v>
      </c>
      <c r="D158" s="226">
        <v>12</v>
      </c>
      <c r="E158" s="132" t="s">
        <v>114</v>
      </c>
      <c r="F158" s="246" t="s">
        <v>100</v>
      </c>
      <c r="G158" s="455"/>
      <c r="H158" s="197">
        <f t="shared" si="5"/>
        <v>0</v>
      </c>
      <c r="I158" s="113"/>
    </row>
    <row r="159" spans="1:9" s="25" customFormat="1" ht="12.75" customHeight="1">
      <c r="A159" s="14"/>
      <c r="B159" s="394" t="s">
        <v>809</v>
      </c>
      <c r="C159" s="6" t="s">
        <v>473</v>
      </c>
      <c r="D159" s="226">
        <v>1</v>
      </c>
      <c r="E159" s="132" t="s">
        <v>114</v>
      </c>
      <c r="F159" s="246" t="s">
        <v>100</v>
      </c>
      <c r="G159" s="455"/>
      <c r="H159" s="197">
        <f t="shared" si="5"/>
        <v>0</v>
      </c>
      <c r="I159" s="113"/>
    </row>
    <row r="160" spans="1:9" s="25" customFormat="1" ht="12.75" customHeight="1">
      <c r="A160" s="124"/>
      <c r="B160" s="394" t="s">
        <v>810</v>
      </c>
      <c r="C160" s="15" t="s">
        <v>34</v>
      </c>
      <c r="D160" s="226">
        <v>6</v>
      </c>
      <c r="E160" s="8" t="s">
        <v>87</v>
      </c>
      <c r="F160" s="246" t="s">
        <v>100</v>
      </c>
      <c r="G160" s="455"/>
      <c r="H160" s="197">
        <f t="shared" si="5"/>
        <v>0</v>
      </c>
      <c r="I160" s="113"/>
    </row>
    <row r="161" spans="1:9" s="25" customFormat="1" ht="12.75" customHeight="1">
      <c r="A161" s="14"/>
      <c r="B161" s="394" t="s">
        <v>171</v>
      </c>
      <c r="C161" s="115" t="s">
        <v>210</v>
      </c>
      <c r="D161" s="226"/>
      <c r="E161" s="134"/>
      <c r="F161" s="246"/>
      <c r="G161" s="247"/>
      <c r="H161" s="195"/>
      <c r="I161" s="113"/>
    </row>
    <row r="162" spans="1:9" s="25" customFormat="1" ht="12.75" customHeight="1">
      <c r="A162" s="124"/>
      <c r="B162" s="394" t="s">
        <v>1074</v>
      </c>
      <c r="C162" s="15" t="s">
        <v>220</v>
      </c>
      <c r="D162" s="226">
        <v>7</v>
      </c>
      <c r="E162" s="8" t="s">
        <v>88</v>
      </c>
      <c r="F162" s="246" t="s">
        <v>100</v>
      </c>
      <c r="G162" s="455"/>
      <c r="H162" s="195">
        <f>SUM(F162,G162)*D162</f>
        <v>0</v>
      </c>
      <c r="I162" s="113"/>
    </row>
    <row r="163" spans="1:9" s="25" customFormat="1" ht="25.5">
      <c r="A163" s="135"/>
      <c r="B163" s="394" t="s">
        <v>232</v>
      </c>
      <c r="C163" s="381" t="s">
        <v>1047</v>
      </c>
      <c r="D163" s="272">
        <v>1</v>
      </c>
      <c r="E163" s="134" t="s">
        <v>114</v>
      </c>
      <c r="F163" s="459"/>
      <c r="G163" s="456"/>
      <c r="H163" s="195">
        <f>SUM(F163,G163)*D163</f>
        <v>0</v>
      </c>
      <c r="I163" s="113"/>
    </row>
    <row r="164" spans="1:9" s="25" customFormat="1" ht="12.75" customHeight="1">
      <c r="A164" s="14"/>
      <c r="B164" s="394" t="s">
        <v>233</v>
      </c>
      <c r="C164" s="115" t="s">
        <v>132</v>
      </c>
      <c r="D164" s="226">
        <v>500</v>
      </c>
      <c r="E164" s="8" t="s">
        <v>103</v>
      </c>
      <c r="F164" s="454"/>
      <c r="G164" s="455"/>
      <c r="H164" s="195">
        <f>SUM(F164,G164)*D164</f>
        <v>0</v>
      </c>
      <c r="I164" s="128"/>
    </row>
    <row r="165" spans="1:9" s="25" customFormat="1" ht="12.75" customHeight="1">
      <c r="A165" s="14"/>
      <c r="B165" s="394" t="s">
        <v>323</v>
      </c>
      <c r="C165" s="5" t="s">
        <v>1043</v>
      </c>
      <c r="D165" s="226">
        <v>168</v>
      </c>
      <c r="E165" s="8" t="s">
        <v>103</v>
      </c>
      <c r="F165" s="454"/>
      <c r="G165" s="455"/>
      <c r="H165" s="195">
        <f>SUM(F165,G165)*D165</f>
        <v>0</v>
      </c>
      <c r="I165" s="128"/>
    </row>
    <row r="166" spans="1:9" s="25" customFormat="1" ht="12.75" customHeight="1">
      <c r="A166" s="14"/>
      <c r="B166" s="349">
        <v>3</v>
      </c>
      <c r="C166" s="351" t="s">
        <v>329</v>
      </c>
      <c r="D166" s="232"/>
      <c r="E166" s="300"/>
      <c r="F166" s="255"/>
      <c r="G166" s="256"/>
      <c r="H166" s="350"/>
      <c r="I166" s="128"/>
    </row>
    <row r="167" spans="1:9" s="25" customFormat="1" ht="12.75" customHeight="1">
      <c r="A167" s="14"/>
      <c r="B167" s="349" t="s">
        <v>105</v>
      </c>
      <c r="C167" s="264" t="s">
        <v>287</v>
      </c>
      <c r="D167" s="232"/>
      <c r="E167" s="300"/>
      <c r="F167" s="255"/>
      <c r="G167" s="256"/>
      <c r="H167" s="350"/>
      <c r="I167" s="128"/>
    </row>
    <row r="168" spans="1:9" s="25" customFormat="1" ht="12.75" customHeight="1">
      <c r="A168" s="14"/>
      <c r="B168" s="349" t="s">
        <v>811</v>
      </c>
      <c r="C168" s="264" t="s">
        <v>812</v>
      </c>
      <c r="D168" s="232">
        <v>20.28</v>
      </c>
      <c r="E168" s="300" t="s">
        <v>87</v>
      </c>
      <c r="F168" s="253"/>
      <c r="G168" s="254"/>
      <c r="H168" s="350">
        <f>SUM(F168,G168)*D168</f>
        <v>0</v>
      </c>
      <c r="I168" s="128"/>
    </row>
    <row r="169" spans="1:9" s="25" customFormat="1" ht="12.75" customHeight="1">
      <c r="A169" s="14"/>
      <c r="B169" s="349" t="s">
        <v>813</v>
      </c>
      <c r="C169" s="264" t="s">
        <v>814</v>
      </c>
      <c r="D169" s="232">
        <v>20.28</v>
      </c>
      <c r="E169" s="300" t="s">
        <v>87</v>
      </c>
      <c r="F169" s="253"/>
      <c r="G169" s="254"/>
      <c r="H169" s="350">
        <f>SUM(F169,G169)*D169</f>
        <v>0</v>
      </c>
      <c r="I169" s="128"/>
    </row>
    <row r="170" spans="1:9" s="25" customFormat="1" ht="12.75" customHeight="1">
      <c r="A170" s="14"/>
      <c r="B170" s="349" t="s">
        <v>815</v>
      </c>
      <c r="C170" s="264" t="s">
        <v>816</v>
      </c>
      <c r="D170" s="232">
        <v>350</v>
      </c>
      <c r="E170" s="300" t="s">
        <v>477</v>
      </c>
      <c r="F170" s="253"/>
      <c r="G170" s="254"/>
      <c r="H170" s="350">
        <f>SUM(F170,G170)*D170</f>
        <v>0</v>
      </c>
      <c r="I170" s="128"/>
    </row>
    <row r="171" spans="1:9" s="25" customFormat="1" ht="12.75" customHeight="1">
      <c r="A171" s="14"/>
      <c r="B171" s="349" t="s">
        <v>817</v>
      </c>
      <c r="C171" s="264" t="s">
        <v>818</v>
      </c>
      <c r="D171" s="232">
        <v>7.03</v>
      </c>
      <c r="E171" s="300" t="s">
        <v>103</v>
      </c>
      <c r="F171" s="253"/>
      <c r="G171" s="254"/>
      <c r="H171" s="350">
        <f>SUM(F171,G171)*D171</f>
        <v>0</v>
      </c>
      <c r="I171" s="128"/>
    </row>
    <row r="172" spans="1:9" s="25" customFormat="1" ht="12.75" customHeight="1">
      <c r="A172" s="14"/>
      <c r="B172" s="349">
        <v>4</v>
      </c>
      <c r="C172" s="351" t="s">
        <v>286</v>
      </c>
      <c r="D172" s="231"/>
      <c r="E172" s="347"/>
      <c r="F172" s="257"/>
      <c r="G172" s="258"/>
      <c r="H172" s="350"/>
      <c r="I172" s="128"/>
    </row>
    <row r="173" spans="1:9" s="25" customFormat="1" ht="12.75" customHeight="1">
      <c r="A173" s="14"/>
      <c r="B173" s="349" t="s">
        <v>106</v>
      </c>
      <c r="C173" s="264" t="s">
        <v>287</v>
      </c>
      <c r="D173" s="232"/>
      <c r="E173" s="300"/>
      <c r="F173" s="255"/>
      <c r="G173" s="256"/>
      <c r="H173" s="350"/>
      <c r="I173" s="128"/>
    </row>
    <row r="174" spans="1:9" s="25" customFormat="1" ht="12.75" customHeight="1">
      <c r="A174" s="14"/>
      <c r="B174" s="349" t="s">
        <v>245</v>
      </c>
      <c r="C174" s="264" t="s">
        <v>819</v>
      </c>
      <c r="D174" s="232">
        <v>35.2</v>
      </c>
      <c r="E174" s="300" t="s">
        <v>87</v>
      </c>
      <c r="F174" s="253"/>
      <c r="G174" s="254"/>
      <c r="H174" s="350">
        <f>SUM(F174,G174)*D174</f>
        <v>0</v>
      </c>
      <c r="I174" s="128"/>
    </row>
    <row r="175" spans="1:9" s="25" customFormat="1" ht="12.75" customHeight="1">
      <c r="A175" s="14"/>
      <c r="B175" s="349" t="s">
        <v>242</v>
      </c>
      <c r="C175" s="264" t="s">
        <v>814</v>
      </c>
      <c r="D175" s="232">
        <v>35.2</v>
      </c>
      <c r="E175" s="300" t="s">
        <v>87</v>
      </c>
      <c r="F175" s="253"/>
      <c r="G175" s="254"/>
      <c r="H175" s="350">
        <f>SUM(F175,G175)*D175</f>
        <v>0</v>
      </c>
      <c r="I175" s="128"/>
    </row>
    <row r="176" spans="1:9" s="25" customFormat="1" ht="12.75" customHeight="1">
      <c r="A176" s="14"/>
      <c r="B176" s="349" t="s">
        <v>820</v>
      </c>
      <c r="C176" s="264" t="s">
        <v>816</v>
      </c>
      <c r="D176" s="232">
        <v>880.98</v>
      </c>
      <c r="E176" s="300" t="s">
        <v>477</v>
      </c>
      <c r="F176" s="253"/>
      <c r="G176" s="254"/>
      <c r="H176" s="350">
        <f>SUM(F176,G176)*D176</f>
        <v>0</v>
      </c>
      <c r="I176" s="128"/>
    </row>
    <row r="177" spans="1:9" s="25" customFormat="1" ht="12.75" customHeight="1">
      <c r="A177" s="14"/>
      <c r="B177" s="349" t="s">
        <v>821</v>
      </c>
      <c r="C177" s="264" t="s">
        <v>818</v>
      </c>
      <c r="D177" s="232">
        <v>14.56</v>
      </c>
      <c r="E177" s="300" t="s">
        <v>103</v>
      </c>
      <c r="F177" s="253"/>
      <c r="G177" s="254"/>
      <c r="H177" s="350">
        <f>SUM(F177,G177)*D177</f>
        <v>0</v>
      </c>
      <c r="I177" s="128"/>
    </row>
    <row r="178" spans="1:9" s="25" customFormat="1" ht="12.75" customHeight="1">
      <c r="A178" s="14"/>
      <c r="B178" s="349" t="s">
        <v>822</v>
      </c>
      <c r="C178" s="264" t="s">
        <v>823</v>
      </c>
      <c r="D178" s="232">
        <v>45</v>
      </c>
      <c r="E178" s="300" t="s">
        <v>87</v>
      </c>
      <c r="F178" s="253"/>
      <c r="G178" s="254"/>
      <c r="H178" s="350">
        <f>SUM(F178,G178)*D178</f>
        <v>0</v>
      </c>
      <c r="I178" s="128"/>
    </row>
    <row r="179" spans="1:9" s="25" customFormat="1" ht="12.75" customHeight="1">
      <c r="A179" s="14"/>
      <c r="B179" s="349" t="s">
        <v>250</v>
      </c>
      <c r="C179" s="264" t="s">
        <v>824</v>
      </c>
      <c r="D179" s="232"/>
      <c r="E179" s="300"/>
      <c r="F179" s="255"/>
      <c r="G179" s="256"/>
      <c r="H179" s="350"/>
      <c r="I179" s="128"/>
    </row>
    <row r="180" spans="1:9" s="25" customFormat="1" ht="12.75" customHeight="1">
      <c r="A180" s="14"/>
      <c r="B180" s="349" t="s">
        <v>438</v>
      </c>
      <c r="C180" s="264" t="s">
        <v>825</v>
      </c>
      <c r="D180" s="232">
        <v>1305</v>
      </c>
      <c r="E180" s="300" t="s">
        <v>477</v>
      </c>
      <c r="F180" s="253"/>
      <c r="G180" s="254"/>
      <c r="H180" s="350">
        <f>SUM(F180,G180)*D180</f>
        <v>0</v>
      </c>
      <c r="I180" s="128"/>
    </row>
    <row r="181" spans="1:9" s="25" customFormat="1" ht="12.75" customHeight="1">
      <c r="A181" s="14"/>
      <c r="B181" s="349">
        <v>5</v>
      </c>
      <c r="C181" s="351" t="s">
        <v>1028</v>
      </c>
      <c r="D181" s="231"/>
      <c r="E181" s="347"/>
      <c r="F181" s="257"/>
      <c r="G181" s="258"/>
      <c r="H181" s="350"/>
      <c r="I181" s="113"/>
    </row>
    <row r="182" spans="1:9" s="25" customFormat="1" ht="12.75" customHeight="1">
      <c r="A182" s="14"/>
      <c r="B182" s="349" t="s">
        <v>107</v>
      </c>
      <c r="C182" s="264" t="s">
        <v>826</v>
      </c>
      <c r="D182" s="232">
        <v>16</v>
      </c>
      <c r="E182" s="300" t="s">
        <v>87</v>
      </c>
      <c r="F182" s="253"/>
      <c r="G182" s="254"/>
      <c r="H182" s="350">
        <f>SUM(F182,G182)*D182</f>
        <v>0</v>
      </c>
      <c r="I182" s="113"/>
    </row>
    <row r="183" spans="1:9" s="25" customFormat="1" ht="12.75" customHeight="1">
      <c r="A183" s="14"/>
      <c r="B183" s="349" t="s">
        <v>179</v>
      </c>
      <c r="C183" s="264" t="s">
        <v>827</v>
      </c>
      <c r="D183" s="232">
        <v>18</v>
      </c>
      <c r="E183" s="300" t="s">
        <v>87</v>
      </c>
      <c r="F183" s="253"/>
      <c r="G183" s="254"/>
      <c r="H183" s="350">
        <f>SUM(F183,G183)*D183</f>
        <v>0</v>
      </c>
      <c r="I183" s="113"/>
    </row>
    <row r="184" spans="1:9" s="25" customFormat="1" ht="12.75" customHeight="1">
      <c r="A184" s="14"/>
      <c r="B184" s="349" t="s">
        <v>490</v>
      </c>
      <c r="C184" s="264" t="s">
        <v>828</v>
      </c>
      <c r="D184" s="232">
        <v>18</v>
      </c>
      <c r="E184" s="300" t="s">
        <v>87</v>
      </c>
      <c r="F184" s="253"/>
      <c r="G184" s="254"/>
      <c r="H184" s="350">
        <f>SUM(F184,G184)*D184</f>
        <v>0</v>
      </c>
      <c r="I184" s="113"/>
    </row>
    <row r="185" spans="1:9" s="25" customFormat="1" ht="12.75" customHeight="1">
      <c r="A185" s="14"/>
      <c r="B185" s="393">
        <v>6</v>
      </c>
      <c r="C185" s="115" t="s">
        <v>157</v>
      </c>
      <c r="D185" s="7"/>
      <c r="E185" s="8"/>
      <c r="F185" s="93"/>
      <c r="G185" s="173"/>
      <c r="H185" s="195"/>
      <c r="I185" s="113"/>
    </row>
    <row r="186" spans="1:9" s="25" customFormat="1" ht="12.75" customHeight="1">
      <c r="A186" s="14"/>
      <c r="B186" s="394" t="s">
        <v>108</v>
      </c>
      <c r="C186" s="6" t="s">
        <v>445</v>
      </c>
      <c r="D186" s="226">
        <v>45</v>
      </c>
      <c r="E186" s="8" t="s">
        <v>87</v>
      </c>
      <c r="F186" s="454"/>
      <c r="G186" s="455"/>
      <c r="H186" s="197">
        <f aca="true" t="shared" si="6" ref="H186:H195">SUM(F186,G186)*D186</f>
        <v>0</v>
      </c>
      <c r="I186" s="113"/>
    </row>
    <row r="187" spans="1:16" s="125" customFormat="1" ht="12.75" customHeight="1">
      <c r="A187" s="14"/>
      <c r="B187" s="394" t="s">
        <v>164</v>
      </c>
      <c r="C187" s="6" t="s">
        <v>446</v>
      </c>
      <c r="D187" s="226">
        <v>30</v>
      </c>
      <c r="E187" s="8" t="s">
        <v>87</v>
      </c>
      <c r="F187" s="454"/>
      <c r="G187" s="455"/>
      <c r="H187" s="197">
        <f t="shared" si="6"/>
        <v>0</v>
      </c>
      <c r="I187" s="113"/>
      <c r="J187" s="25"/>
      <c r="K187" s="25"/>
      <c r="L187" s="25"/>
      <c r="M187" s="25"/>
      <c r="N187" s="25"/>
      <c r="O187" s="25"/>
      <c r="P187" s="25"/>
    </row>
    <row r="188" spans="1:9" s="125" customFormat="1" ht="12.75" customHeight="1">
      <c r="A188" s="14"/>
      <c r="B188" s="394" t="s">
        <v>165</v>
      </c>
      <c r="C188" s="6" t="s">
        <v>447</v>
      </c>
      <c r="D188" s="226">
        <v>17</v>
      </c>
      <c r="E188" s="8" t="s">
        <v>87</v>
      </c>
      <c r="F188" s="454"/>
      <c r="G188" s="455"/>
      <c r="H188" s="197">
        <f t="shared" si="6"/>
        <v>0</v>
      </c>
      <c r="I188" s="113"/>
    </row>
    <row r="189" spans="1:16" s="123" customFormat="1" ht="12.75">
      <c r="A189" s="116"/>
      <c r="B189" s="394" t="s">
        <v>209</v>
      </c>
      <c r="C189" s="136" t="s">
        <v>284</v>
      </c>
      <c r="D189" s="235">
        <v>85</v>
      </c>
      <c r="E189" s="137" t="s">
        <v>87</v>
      </c>
      <c r="F189" s="283"/>
      <c r="G189" s="284"/>
      <c r="H189" s="198">
        <f>SUM(F189,G189)*D189</f>
        <v>0</v>
      </c>
      <c r="I189" s="113"/>
      <c r="J189" s="125"/>
      <c r="K189" s="125"/>
      <c r="L189" s="125"/>
      <c r="M189" s="125"/>
      <c r="N189" s="125"/>
      <c r="O189" s="125"/>
      <c r="P189" s="125"/>
    </row>
    <row r="190" spans="1:9" s="123" customFormat="1" ht="25.5">
      <c r="A190" s="116"/>
      <c r="B190" s="394" t="s">
        <v>444</v>
      </c>
      <c r="C190" s="138" t="s">
        <v>285</v>
      </c>
      <c r="D190" s="272">
        <v>35</v>
      </c>
      <c r="E190" s="139" t="s">
        <v>87</v>
      </c>
      <c r="F190" s="460"/>
      <c r="G190" s="456"/>
      <c r="H190" s="198">
        <f>SUM(F190,G190)*D190</f>
        <v>0</v>
      </c>
      <c r="I190" s="113"/>
    </row>
    <row r="191" spans="1:16" s="126" customFormat="1" ht="12.75" customHeight="1">
      <c r="A191" s="116"/>
      <c r="B191" s="404">
        <v>7</v>
      </c>
      <c r="C191" s="12" t="s">
        <v>410</v>
      </c>
      <c r="D191" s="118"/>
      <c r="E191" s="119"/>
      <c r="F191" s="120"/>
      <c r="G191" s="179"/>
      <c r="H191" s="195"/>
      <c r="I191" s="113"/>
      <c r="J191" s="123"/>
      <c r="K191" s="123"/>
      <c r="L191" s="123"/>
      <c r="M191" s="123"/>
      <c r="N191" s="123"/>
      <c r="O191" s="123"/>
      <c r="P191" s="123"/>
    </row>
    <row r="192" spans="1:9" s="126" customFormat="1" ht="12.75" customHeight="1">
      <c r="A192" s="116"/>
      <c r="B192" s="391" t="s">
        <v>5</v>
      </c>
      <c r="C192" s="12" t="s">
        <v>411</v>
      </c>
      <c r="D192" s="118"/>
      <c r="E192" s="119"/>
      <c r="F192" s="120"/>
      <c r="G192" s="179"/>
      <c r="H192" s="195"/>
      <c r="I192" s="113"/>
    </row>
    <row r="193" spans="1:16" s="25" customFormat="1" ht="12.75" customHeight="1">
      <c r="A193" s="116"/>
      <c r="B193" s="391" t="s">
        <v>412</v>
      </c>
      <c r="C193" s="117" t="s">
        <v>37</v>
      </c>
      <c r="D193" s="235">
        <v>500</v>
      </c>
      <c r="E193" s="119" t="s">
        <v>87</v>
      </c>
      <c r="F193" s="283"/>
      <c r="G193" s="284"/>
      <c r="H193" s="195">
        <f t="shared" si="6"/>
        <v>0</v>
      </c>
      <c r="I193" s="113"/>
      <c r="J193" s="126"/>
      <c r="K193" s="126"/>
      <c r="L193" s="126"/>
      <c r="M193" s="126"/>
      <c r="N193" s="126"/>
      <c r="O193" s="126"/>
      <c r="P193" s="126"/>
    </row>
    <row r="194" spans="1:9" s="25" customFormat="1" ht="12.75" customHeight="1">
      <c r="A194" s="116"/>
      <c r="B194" s="391" t="s">
        <v>413</v>
      </c>
      <c r="C194" s="15" t="s">
        <v>38</v>
      </c>
      <c r="D194" s="226">
        <v>40</v>
      </c>
      <c r="E194" s="8" t="s">
        <v>87</v>
      </c>
      <c r="F194" s="454"/>
      <c r="G194" s="455"/>
      <c r="H194" s="195">
        <f t="shared" si="6"/>
        <v>0</v>
      </c>
      <c r="I194" s="113"/>
    </row>
    <row r="195" spans="1:9" s="25" customFormat="1" ht="12.75" customHeight="1">
      <c r="A195" s="116"/>
      <c r="B195" s="397" t="s">
        <v>414</v>
      </c>
      <c r="C195" s="351" t="s">
        <v>338</v>
      </c>
      <c r="D195" s="226">
        <v>8</v>
      </c>
      <c r="E195" s="352" t="s">
        <v>92</v>
      </c>
      <c r="F195" s="454"/>
      <c r="G195" s="455"/>
      <c r="H195" s="348">
        <f t="shared" si="6"/>
        <v>0</v>
      </c>
      <c r="I195" s="113"/>
    </row>
    <row r="196" spans="1:16" s="125" customFormat="1" ht="12.75" customHeight="1">
      <c r="A196" s="116"/>
      <c r="B196" s="397" t="s">
        <v>6</v>
      </c>
      <c r="C196" s="351" t="s">
        <v>415</v>
      </c>
      <c r="D196" s="231"/>
      <c r="E196" s="347"/>
      <c r="F196" s="257"/>
      <c r="G196" s="258"/>
      <c r="H196" s="350"/>
      <c r="I196" s="113"/>
      <c r="J196" s="25"/>
      <c r="K196" s="25"/>
      <c r="L196" s="25"/>
      <c r="M196" s="25"/>
      <c r="N196" s="25"/>
      <c r="O196" s="25"/>
      <c r="P196" s="25"/>
    </row>
    <row r="197" spans="1:9" s="125" customFormat="1" ht="12.75" customHeight="1">
      <c r="A197" s="116"/>
      <c r="B197" s="397" t="s">
        <v>416</v>
      </c>
      <c r="C197" s="270" t="s">
        <v>829</v>
      </c>
      <c r="D197" s="232">
        <v>7.32</v>
      </c>
      <c r="E197" s="300" t="s">
        <v>87</v>
      </c>
      <c r="F197" s="253"/>
      <c r="G197" s="254"/>
      <c r="H197" s="350">
        <f>SUM(F197,G197)*D197</f>
        <v>0</v>
      </c>
      <c r="I197" s="113"/>
    </row>
    <row r="198" spans="1:16" s="123" customFormat="1" ht="12.75" customHeight="1">
      <c r="A198" s="14"/>
      <c r="B198" s="406">
        <v>8</v>
      </c>
      <c r="C198" s="274" t="s">
        <v>133</v>
      </c>
      <c r="D198" s="226"/>
      <c r="E198" s="352"/>
      <c r="F198" s="246"/>
      <c r="G198" s="247"/>
      <c r="H198" s="348"/>
      <c r="I198" s="113"/>
      <c r="J198" s="125"/>
      <c r="K198" s="125"/>
      <c r="L198" s="125"/>
      <c r="M198" s="125"/>
      <c r="N198" s="125"/>
      <c r="O198" s="125"/>
      <c r="P198" s="125"/>
    </row>
    <row r="199" spans="1:16" s="25" customFormat="1" ht="12.75">
      <c r="A199" s="14"/>
      <c r="B199" s="349" t="s">
        <v>7</v>
      </c>
      <c r="C199" s="274" t="s">
        <v>134</v>
      </c>
      <c r="D199" s="226"/>
      <c r="E199" s="352" t="s">
        <v>98</v>
      </c>
      <c r="F199" s="246"/>
      <c r="G199" s="247"/>
      <c r="H199" s="348"/>
      <c r="I199" s="113"/>
      <c r="J199" s="123"/>
      <c r="K199" s="123"/>
      <c r="L199" s="123"/>
      <c r="M199" s="123"/>
      <c r="N199" s="123"/>
      <c r="O199" s="123"/>
      <c r="P199" s="123"/>
    </row>
    <row r="200" spans="1:16" s="22" customFormat="1" ht="12.75" customHeight="1">
      <c r="A200" s="14"/>
      <c r="B200" s="349" t="s">
        <v>253</v>
      </c>
      <c r="C200" s="274" t="s">
        <v>135</v>
      </c>
      <c r="D200" s="226">
        <v>820</v>
      </c>
      <c r="E200" s="352" t="s">
        <v>87</v>
      </c>
      <c r="F200" s="454"/>
      <c r="G200" s="455"/>
      <c r="H200" s="348">
        <f aca="true" t="shared" si="7" ref="H200:H212">SUM(F200,G200)*D200</f>
        <v>0</v>
      </c>
      <c r="I200" s="113"/>
      <c r="J200" s="25"/>
      <c r="K200" s="25"/>
      <c r="L200" s="25"/>
      <c r="M200" s="25"/>
      <c r="N200" s="25"/>
      <c r="O200" s="25"/>
      <c r="P200" s="25"/>
    </row>
    <row r="201" spans="1:9" s="22" customFormat="1" ht="12.75" customHeight="1">
      <c r="A201" s="14"/>
      <c r="B201" s="397" t="s">
        <v>254</v>
      </c>
      <c r="C201" s="270" t="s">
        <v>316</v>
      </c>
      <c r="D201" s="232">
        <v>21</v>
      </c>
      <c r="E201" s="300" t="s">
        <v>87</v>
      </c>
      <c r="F201" s="253"/>
      <c r="G201" s="254"/>
      <c r="H201" s="350">
        <f>SUM(F201,G201)*D201</f>
        <v>0</v>
      </c>
      <c r="I201" s="113"/>
    </row>
    <row r="202" spans="1:16" s="21" customFormat="1" ht="12.75" customHeight="1">
      <c r="A202" s="14"/>
      <c r="B202" s="349" t="s">
        <v>255</v>
      </c>
      <c r="C202" s="271" t="s">
        <v>247</v>
      </c>
      <c r="D202" s="226">
        <v>155</v>
      </c>
      <c r="E202" s="352" t="s">
        <v>87</v>
      </c>
      <c r="F202" s="454"/>
      <c r="G202" s="455"/>
      <c r="H202" s="348">
        <f t="shared" si="7"/>
        <v>0</v>
      </c>
      <c r="I202" s="113"/>
      <c r="J202" s="22"/>
      <c r="K202" s="22"/>
      <c r="L202" s="22"/>
      <c r="M202" s="22"/>
      <c r="N202" s="22"/>
      <c r="O202" s="22"/>
      <c r="P202" s="22"/>
    </row>
    <row r="203" spans="1:16" s="67" customFormat="1" ht="12.75" customHeight="1">
      <c r="A203" s="116"/>
      <c r="B203" s="394" t="s">
        <v>289</v>
      </c>
      <c r="C203" s="15" t="s">
        <v>246</v>
      </c>
      <c r="D203" s="226">
        <v>575</v>
      </c>
      <c r="E203" s="8" t="s">
        <v>87</v>
      </c>
      <c r="F203" s="454"/>
      <c r="G203" s="455"/>
      <c r="H203" s="195">
        <f t="shared" si="7"/>
        <v>0</v>
      </c>
      <c r="I203" s="128"/>
      <c r="J203" s="21"/>
      <c r="K203" s="21"/>
      <c r="L203" s="21"/>
      <c r="M203" s="21"/>
      <c r="N203" s="21"/>
      <c r="O203" s="21"/>
      <c r="P203" s="21"/>
    </row>
    <row r="204" spans="1:16" s="123" customFormat="1" ht="12.75" customHeight="1">
      <c r="A204" s="14"/>
      <c r="B204" s="394" t="s">
        <v>434</v>
      </c>
      <c r="C204" s="224" t="s">
        <v>339</v>
      </c>
      <c r="D204" s="226">
        <v>16</v>
      </c>
      <c r="E204" s="132" t="s">
        <v>87</v>
      </c>
      <c r="F204" s="454"/>
      <c r="G204" s="455"/>
      <c r="H204" s="197">
        <f t="shared" si="7"/>
        <v>0</v>
      </c>
      <c r="I204" s="113"/>
      <c r="J204" s="67"/>
      <c r="K204" s="67"/>
      <c r="L204" s="67"/>
      <c r="M204" s="67"/>
      <c r="N204" s="67"/>
      <c r="O204" s="67"/>
      <c r="P204" s="67"/>
    </row>
    <row r="205" spans="1:9" s="123" customFormat="1" ht="12.75" customHeight="1">
      <c r="A205" s="14"/>
      <c r="B205" s="394" t="s">
        <v>330</v>
      </c>
      <c r="C205" s="224" t="s">
        <v>433</v>
      </c>
      <c r="D205" s="230">
        <v>5.5</v>
      </c>
      <c r="E205" s="8" t="s">
        <v>87</v>
      </c>
      <c r="F205" s="461"/>
      <c r="G205" s="455"/>
      <c r="H205" s="197">
        <f t="shared" si="7"/>
        <v>0</v>
      </c>
      <c r="I205" s="113"/>
    </row>
    <row r="206" spans="1:9" s="123" customFormat="1" ht="12.75" customHeight="1">
      <c r="A206" s="14"/>
      <c r="B206" s="394" t="s">
        <v>331</v>
      </c>
      <c r="C206" s="224" t="s">
        <v>432</v>
      </c>
      <c r="D206" s="230">
        <v>6.5</v>
      </c>
      <c r="E206" s="132" t="s">
        <v>87</v>
      </c>
      <c r="F206" s="461"/>
      <c r="G206" s="455"/>
      <c r="H206" s="197">
        <f t="shared" si="7"/>
        <v>0</v>
      </c>
      <c r="I206" s="113"/>
    </row>
    <row r="207" spans="1:9" s="123" customFormat="1" ht="12.75" customHeight="1">
      <c r="A207" s="14"/>
      <c r="B207" s="394" t="s">
        <v>332</v>
      </c>
      <c r="C207" s="224" t="s">
        <v>451</v>
      </c>
      <c r="D207" s="230">
        <v>60</v>
      </c>
      <c r="E207" s="8" t="s">
        <v>87</v>
      </c>
      <c r="F207" s="461"/>
      <c r="G207" s="455"/>
      <c r="H207" s="197">
        <f t="shared" si="7"/>
        <v>0</v>
      </c>
      <c r="I207" s="128"/>
    </row>
    <row r="208" spans="1:9" s="123" customFormat="1" ht="12.75" customHeight="1">
      <c r="A208" s="14"/>
      <c r="B208" s="394" t="s">
        <v>333</v>
      </c>
      <c r="C208" s="224" t="s">
        <v>343</v>
      </c>
      <c r="D208" s="230">
        <v>25</v>
      </c>
      <c r="E208" s="132" t="s">
        <v>87</v>
      </c>
      <c r="F208" s="461"/>
      <c r="G208" s="455"/>
      <c r="H208" s="197">
        <f t="shared" si="7"/>
        <v>0</v>
      </c>
      <c r="I208" s="113"/>
    </row>
    <row r="209" spans="1:16" s="21" customFormat="1" ht="12.75" customHeight="1">
      <c r="A209" s="116"/>
      <c r="B209" s="394" t="s">
        <v>334</v>
      </c>
      <c r="C209" s="225" t="s">
        <v>340</v>
      </c>
      <c r="D209" s="226">
        <v>14</v>
      </c>
      <c r="E209" s="8" t="s">
        <v>88</v>
      </c>
      <c r="F209" s="454"/>
      <c r="G209" s="455"/>
      <c r="H209" s="195">
        <f t="shared" si="7"/>
        <v>0</v>
      </c>
      <c r="I209" s="113"/>
      <c r="J209" s="123"/>
      <c r="K209" s="123"/>
      <c r="L209" s="123"/>
      <c r="M209" s="123"/>
      <c r="N209" s="123"/>
      <c r="O209" s="123"/>
      <c r="P209" s="123"/>
    </row>
    <row r="210" spans="1:9" s="21" customFormat="1" ht="12.75">
      <c r="A210" s="14"/>
      <c r="B210" s="394" t="s">
        <v>335</v>
      </c>
      <c r="C210" s="140" t="s">
        <v>177</v>
      </c>
      <c r="D210" s="226">
        <v>100</v>
      </c>
      <c r="E210" s="8" t="s">
        <v>88</v>
      </c>
      <c r="F210" s="454"/>
      <c r="G210" s="455"/>
      <c r="H210" s="195">
        <f t="shared" si="7"/>
        <v>0</v>
      </c>
      <c r="I210" s="282"/>
    </row>
    <row r="211" spans="1:9" s="21" customFormat="1" ht="12.75" customHeight="1">
      <c r="A211" s="14"/>
      <c r="B211" s="394" t="s">
        <v>336</v>
      </c>
      <c r="C211" s="140" t="s">
        <v>178</v>
      </c>
      <c r="D211" s="226">
        <v>116</v>
      </c>
      <c r="E211" s="8" t="s">
        <v>88</v>
      </c>
      <c r="F211" s="454"/>
      <c r="G211" s="456"/>
      <c r="H211" s="195">
        <f t="shared" si="7"/>
        <v>0</v>
      </c>
      <c r="I211" s="113"/>
    </row>
    <row r="212" spans="1:16" s="22" customFormat="1" ht="12.75">
      <c r="A212" s="116"/>
      <c r="B212" s="394" t="s">
        <v>337</v>
      </c>
      <c r="C212" s="140" t="s">
        <v>57</v>
      </c>
      <c r="D212" s="226">
        <v>80</v>
      </c>
      <c r="E212" s="8" t="s">
        <v>92</v>
      </c>
      <c r="F212" s="454"/>
      <c r="G212" s="455"/>
      <c r="H212" s="195">
        <f t="shared" si="7"/>
        <v>0</v>
      </c>
      <c r="I212" s="113"/>
      <c r="J212" s="21"/>
      <c r="K212" s="21"/>
      <c r="L212" s="21"/>
      <c r="M212" s="21"/>
      <c r="N212" s="21"/>
      <c r="O212" s="21"/>
      <c r="P212" s="21"/>
    </row>
    <row r="213" spans="1:16" s="21" customFormat="1" ht="12.75" customHeight="1">
      <c r="A213" s="116"/>
      <c r="B213" s="391" t="s">
        <v>8</v>
      </c>
      <c r="C213" s="141" t="s">
        <v>275</v>
      </c>
      <c r="D213" s="118"/>
      <c r="E213" s="119"/>
      <c r="F213" s="120"/>
      <c r="G213" s="179"/>
      <c r="H213" s="195"/>
      <c r="I213" s="113"/>
      <c r="J213" s="22"/>
      <c r="K213" s="22"/>
      <c r="L213" s="22"/>
      <c r="M213" s="22"/>
      <c r="N213" s="22"/>
      <c r="O213" s="22"/>
      <c r="P213" s="22"/>
    </row>
    <row r="214" spans="1:16" s="65" customFormat="1" ht="12.75" customHeight="1">
      <c r="A214" s="116"/>
      <c r="B214" s="391" t="s">
        <v>256</v>
      </c>
      <c r="C214" s="6" t="s">
        <v>500</v>
      </c>
      <c r="D214" s="226">
        <v>21</v>
      </c>
      <c r="E214" s="8" t="s">
        <v>92</v>
      </c>
      <c r="F214" s="454"/>
      <c r="G214" s="455"/>
      <c r="H214" s="197">
        <f aca="true" t="shared" si="8" ref="H214:H223">SUM(F214,G214)*D214</f>
        <v>0</v>
      </c>
      <c r="I214" s="113"/>
      <c r="J214" s="21"/>
      <c r="K214" s="21"/>
      <c r="L214" s="21"/>
      <c r="M214" s="21"/>
      <c r="N214" s="21"/>
      <c r="O214" s="21"/>
      <c r="P214" s="21"/>
    </row>
    <row r="215" spans="1:9" s="65" customFormat="1" ht="12.75" customHeight="1">
      <c r="A215" s="116"/>
      <c r="B215" s="391" t="s">
        <v>257</v>
      </c>
      <c r="C215" s="6" t="s">
        <v>341</v>
      </c>
      <c r="D215" s="226">
        <v>5</v>
      </c>
      <c r="E215" s="8" t="s">
        <v>92</v>
      </c>
      <c r="F215" s="454"/>
      <c r="G215" s="455"/>
      <c r="H215" s="197">
        <f t="shared" si="8"/>
        <v>0</v>
      </c>
      <c r="I215" s="113"/>
    </row>
    <row r="216" spans="1:9" s="65" customFormat="1" ht="12.75" customHeight="1">
      <c r="A216" s="116"/>
      <c r="B216" s="391" t="s">
        <v>449</v>
      </c>
      <c r="C216" s="6" t="s">
        <v>450</v>
      </c>
      <c r="D216" s="226">
        <v>1</v>
      </c>
      <c r="E216" s="8" t="s">
        <v>92</v>
      </c>
      <c r="F216" s="454"/>
      <c r="G216" s="455"/>
      <c r="H216" s="197">
        <f t="shared" si="8"/>
        <v>0</v>
      </c>
      <c r="I216" s="113"/>
    </row>
    <row r="217" spans="1:16" s="20" customFormat="1" ht="12.75" customHeight="1">
      <c r="A217" s="14"/>
      <c r="B217" s="391" t="s">
        <v>61</v>
      </c>
      <c r="C217" s="141" t="s">
        <v>276</v>
      </c>
      <c r="D217" s="7"/>
      <c r="E217" s="8"/>
      <c r="F217" s="93"/>
      <c r="G217" s="173"/>
      <c r="H217" s="197"/>
      <c r="I217" s="113"/>
      <c r="J217" s="65"/>
      <c r="K217" s="65"/>
      <c r="L217" s="65"/>
      <c r="M217" s="65"/>
      <c r="N217" s="65"/>
      <c r="O217" s="65"/>
      <c r="P217" s="65"/>
    </row>
    <row r="218" spans="1:9" s="20" customFormat="1" ht="12.75" customHeight="1">
      <c r="A218" s="14"/>
      <c r="B218" s="391" t="s">
        <v>290</v>
      </c>
      <c r="C218" s="6" t="s">
        <v>342</v>
      </c>
      <c r="D218" s="226">
        <v>2</v>
      </c>
      <c r="E218" s="8" t="s">
        <v>92</v>
      </c>
      <c r="F218" s="454"/>
      <c r="G218" s="455"/>
      <c r="H218" s="197">
        <f t="shared" si="8"/>
        <v>0</v>
      </c>
      <c r="I218" s="113"/>
    </row>
    <row r="219" spans="1:9" s="20" customFormat="1" ht="12.75" customHeight="1">
      <c r="A219" s="14"/>
      <c r="B219" s="391" t="s">
        <v>9</v>
      </c>
      <c r="C219" s="224" t="s">
        <v>502</v>
      </c>
      <c r="D219" s="7"/>
      <c r="E219" s="132"/>
      <c r="F219" s="93"/>
      <c r="G219" s="173"/>
      <c r="H219" s="197"/>
      <c r="I219" s="113"/>
    </row>
    <row r="220" spans="1:9" s="20" customFormat="1" ht="12.75" customHeight="1">
      <c r="A220" s="14"/>
      <c r="B220" s="391" t="s">
        <v>291</v>
      </c>
      <c r="C220" s="6" t="s">
        <v>431</v>
      </c>
      <c r="D220" s="226">
        <v>11.5</v>
      </c>
      <c r="E220" s="8" t="s">
        <v>92</v>
      </c>
      <c r="F220" s="454"/>
      <c r="G220" s="455"/>
      <c r="H220" s="197">
        <f>SUM(F220,G220)*D220</f>
        <v>0</v>
      </c>
      <c r="I220" s="113"/>
    </row>
    <row r="221" spans="1:9" s="20" customFormat="1" ht="12.75" customHeight="1">
      <c r="A221" s="14"/>
      <c r="B221" s="391" t="s">
        <v>503</v>
      </c>
      <c r="C221" s="6" t="s">
        <v>913</v>
      </c>
      <c r="D221" s="226"/>
      <c r="E221" s="8"/>
      <c r="F221" s="246"/>
      <c r="G221" s="247"/>
      <c r="H221" s="197"/>
      <c r="I221" s="113"/>
    </row>
    <row r="222" spans="1:16" s="21" customFormat="1" ht="25.5">
      <c r="A222" s="14"/>
      <c r="B222" s="391" t="s">
        <v>504</v>
      </c>
      <c r="C222" s="270" t="s">
        <v>501</v>
      </c>
      <c r="D222" s="226">
        <v>47</v>
      </c>
      <c r="E222" s="8" t="s">
        <v>92</v>
      </c>
      <c r="F222" s="454"/>
      <c r="G222" s="455"/>
      <c r="H222" s="197">
        <f t="shared" si="8"/>
        <v>0</v>
      </c>
      <c r="I222" s="113"/>
      <c r="J222" s="20"/>
      <c r="K222" s="20"/>
      <c r="L222" s="20"/>
      <c r="M222" s="20"/>
      <c r="N222" s="20"/>
      <c r="O222" s="20"/>
      <c r="P222" s="20"/>
    </row>
    <row r="223" spans="1:16" s="268" customFormat="1" ht="25.5">
      <c r="A223" s="14"/>
      <c r="B223" s="391" t="s">
        <v>505</v>
      </c>
      <c r="C223" s="6" t="s">
        <v>448</v>
      </c>
      <c r="D223" s="226">
        <v>1.5</v>
      </c>
      <c r="E223" s="8" t="s">
        <v>92</v>
      </c>
      <c r="F223" s="454"/>
      <c r="G223" s="455"/>
      <c r="H223" s="197">
        <f t="shared" si="8"/>
        <v>0</v>
      </c>
      <c r="I223" s="113"/>
      <c r="J223" s="21"/>
      <c r="K223" s="21"/>
      <c r="L223" s="21"/>
      <c r="M223" s="21"/>
      <c r="N223" s="21"/>
      <c r="O223" s="21"/>
      <c r="P223" s="21"/>
    </row>
    <row r="224" spans="1:16" s="65" customFormat="1" ht="12.75">
      <c r="A224" s="14"/>
      <c r="B224" s="393">
        <v>9</v>
      </c>
      <c r="C224" s="115" t="s">
        <v>136</v>
      </c>
      <c r="D224" s="7"/>
      <c r="E224" s="8"/>
      <c r="F224" s="246"/>
      <c r="G224" s="247"/>
      <c r="H224" s="195"/>
      <c r="I224" s="113"/>
      <c r="J224" s="268"/>
      <c r="K224" s="268"/>
      <c r="L224" s="268"/>
      <c r="M224" s="268"/>
      <c r="N224" s="268"/>
      <c r="O224" s="268"/>
      <c r="P224" s="268"/>
    </row>
    <row r="225" spans="1:9" s="65" customFormat="1" ht="12.75">
      <c r="A225" s="14"/>
      <c r="B225" s="394" t="s">
        <v>109</v>
      </c>
      <c r="C225" s="115" t="s">
        <v>137</v>
      </c>
      <c r="D225" s="226">
        <v>520</v>
      </c>
      <c r="E225" s="8" t="s">
        <v>87</v>
      </c>
      <c r="F225" s="454"/>
      <c r="G225" s="455"/>
      <c r="H225" s="195">
        <f>SUM(F225,G225)*D225</f>
        <v>0</v>
      </c>
      <c r="I225" s="113"/>
    </row>
    <row r="226" spans="1:16" s="20" customFormat="1" ht="12.75" customHeight="1">
      <c r="A226" s="14"/>
      <c r="B226" s="394" t="s">
        <v>10</v>
      </c>
      <c r="C226" s="115" t="s">
        <v>138</v>
      </c>
      <c r="D226" s="226">
        <v>520</v>
      </c>
      <c r="E226" s="8" t="s">
        <v>87</v>
      </c>
      <c r="F226" s="454"/>
      <c r="G226" s="455"/>
      <c r="H226" s="195">
        <f>SUM(F226,G226)*D226</f>
        <v>0</v>
      </c>
      <c r="I226" s="113"/>
      <c r="J226" s="65"/>
      <c r="K226" s="65"/>
      <c r="L226" s="65"/>
      <c r="M226" s="65"/>
      <c r="N226" s="65"/>
      <c r="O226" s="65"/>
      <c r="P226" s="65"/>
    </row>
    <row r="227" spans="1:16" s="140" customFormat="1" ht="12.75">
      <c r="A227" s="14"/>
      <c r="B227" s="394" t="s">
        <v>344</v>
      </c>
      <c r="C227" s="115" t="s">
        <v>139</v>
      </c>
      <c r="D227" s="226">
        <v>520</v>
      </c>
      <c r="E227" s="8" t="s">
        <v>87</v>
      </c>
      <c r="F227" s="454"/>
      <c r="G227" s="455"/>
      <c r="H227" s="195">
        <f>SUM(F227,G227)*D227</f>
        <v>0</v>
      </c>
      <c r="I227" s="113"/>
      <c r="J227" s="20"/>
      <c r="K227" s="20"/>
      <c r="L227" s="20"/>
      <c r="M227" s="20"/>
      <c r="N227" s="20"/>
      <c r="O227" s="20"/>
      <c r="P227" s="20"/>
    </row>
    <row r="228" spans="1:16" s="20" customFormat="1" ht="12.75">
      <c r="A228" s="14"/>
      <c r="B228" s="394" t="s">
        <v>345</v>
      </c>
      <c r="C228" s="142" t="s">
        <v>172</v>
      </c>
      <c r="D228" s="226">
        <v>130</v>
      </c>
      <c r="E228" s="132" t="s">
        <v>87</v>
      </c>
      <c r="F228" s="454"/>
      <c r="G228" s="455"/>
      <c r="H228" s="195">
        <f>SUM(F228,G228)*D228</f>
        <v>0</v>
      </c>
      <c r="I228" s="113"/>
      <c r="J228" s="140"/>
      <c r="K228" s="140"/>
      <c r="L228" s="140"/>
      <c r="M228" s="140"/>
      <c r="N228" s="140"/>
      <c r="O228" s="140"/>
      <c r="P228" s="140"/>
    </row>
    <row r="229" spans="1:9" s="20" customFormat="1" ht="12.75">
      <c r="A229" s="14"/>
      <c r="B229" s="394" t="s">
        <v>406</v>
      </c>
      <c r="C229" s="6" t="s">
        <v>407</v>
      </c>
      <c r="D229" s="231">
        <v>105</v>
      </c>
      <c r="E229" s="2" t="s">
        <v>87</v>
      </c>
      <c r="F229" s="462"/>
      <c r="G229" s="462"/>
      <c r="H229" s="241">
        <f>SUM(F229,G229)*D229</f>
        <v>0</v>
      </c>
      <c r="I229" s="113"/>
    </row>
    <row r="230" spans="1:9" s="20" customFormat="1" ht="12.75" customHeight="1">
      <c r="A230" s="14"/>
      <c r="B230" s="393">
        <v>10</v>
      </c>
      <c r="C230" s="115" t="s">
        <v>140</v>
      </c>
      <c r="D230" s="7"/>
      <c r="E230" s="8"/>
      <c r="F230" s="93"/>
      <c r="G230" s="173"/>
      <c r="H230" s="195"/>
      <c r="I230" s="113"/>
    </row>
    <row r="231" spans="1:9" s="20" customFormat="1" ht="12.75" customHeight="1">
      <c r="A231" s="14"/>
      <c r="B231" s="394" t="s">
        <v>213</v>
      </c>
      <c r="C231" s="142" t="s">
        <v>173</v>
      </c>
      <c r="D231" s="7"/>
      <c r="E231" s="8"/>
      <c r="F231" s="93"/>
      <c r="G231" s="173"/>
      <c r="H231" s="195"/>
      <c r="I231" s="113"/>
    </row>
    <row r="232" spans="1:9" s="20" customFormat="1" ht="12.75" customHeight="1">
      <c r="A232" s="14"/>
      <c r="B232" s="407" t="s">
        <v>346</v>
      </c>
      <c r="C232" s="224" t="s">
        <v>350</v>
      </c>
      <c r="D232" s="226">
        <v>3</v>
      </c>
      <c r="E232" s="132" t="s">
        <v>88</v>
      </c>
      <c r="F232" s="454"/>
      <c r="G232" s="455"/>
      <c r="H232" s="197">
        <f>SUM(F232,G232)*D232</f>
        <v>0</v>
      </c>
      <c r="I232" s="113"/>
    </row>
    <row r="233" spans="1:9" s="20" customFormat="1" ht="12.75" customHeight="1">
      <c r="A233" s="14"/>
      <c r="B233" s="407" t="s">
        <v>347</v>
      </c>
      <c r="C233" s="6" t="s">
        <v>351</v>
      </c>
      <c r="D233" s="226">
        <v>10</v>
      </c>
      <c r="E233" s="132" t="s">
        <v>88</v>
      </c>
      <c r="F233" s="454"/>
      <c r="G233" s="455"/>
      <c r="H233" s="195">
        <f>SUM(F233,G233)*D233</f>
        <v>0</v>
      </c>
      <c r="I233" s="113"/>
    </row>
    <row r="234" spans="1:9" s="20" customFormat="1" ht="12.75" customHeight="1">
      <c r="A234" s="14"/>
      <c r="B234" s="407" t="s">
        <v>348</v>
      </c>
      <c r="C234" s="6" t="s">
        <v>352</v>
      </c>
      <c r="D234" s="226">
        <v>2</v>
      </c>
      <c r="E234" s="132" t="s">
        <v>88</v>
      </c>
      <c r="F234" s="454"/>
      <c r="G234" s="455"/>
      <c r="H234" s="195">
        <f>SUM(F234,G234)*D234</f>
        <v>0</v>
      </c>
      <c r="I234" s="113"/>
    </row>
    <row r="235" spans="1:9" s="20" customFormat="1" ht="12.75" customHeight="1">
      <c r="A235" s="14"/>
      <c r="B235" s="407" t="s">
        <v>349</v>
      </c>
      <c r="C235" s="6" t="s">
        <v>491</v>
      </c>
      <c r="D235" s="226">
        <v>1</v>
      </c>
      <c r="E235" s="132" t="s">
        <v>88</v>
      </c>
      <c r="F235" s="454"/>
      <c r="G235" s="455"/>
      <c r="H235" s="195">
        <f>SUM(F235,G235)*D235</f>
        <v>0</v>
      </c>
      <c r="I235" s="113"/>
    </row>
    <row r="236" spans="1:16" s="21" customFormat="1" ht="12.75" customHeight="1">
      <c r="A236" s="14"/>
      <c r="B236" s="407" t="s">
        <v>214</v>
      </c>
      <c r="C236" s="21" t="s">
        <v>158</v>
      </c>
      <c r="D236" s="7"/>
      <c r="E236" s="8"/>
      <c r="F236" s="93"/>
      <c r="G236" s="173"/>
      <c r="H236" s="174"/>
      <c r="I236" s="113"/>
      <c r="J236" s="20"/>
      <c r="K236" s="20"/>
      <c r="L236" s="20"/>
      <c r="M236" s="20"/>
      <c r="N236" s="20"/>
      <c r="O236" s="20"/>
      <c r="P236" s="20"/>
    </row>
    <row r="237" spans="1:9" s="21" customFormat="1" ht="12.75" customHeight="1">
      <c r="A237" s="14"/>
      <c r="B237" s="394" t="s">
        <v>353</v>
      </c>
      <c r="C237" s="15" t="s">
        <v>262</v>
      </c>
      <c r="D237" s="83"/>
      <c r="E237" s="81"/>
      <c r="F237" s="89"/>
      <c r="G237" s="22"/>
      <c r="H237" s="199"/>
      <c r="I237" s="113"/>
    </row>
    <row r="238" spans="1:9" s="21" customFormat="1" ht="12.75" customHeight="1">
      <c r="A238" s="14"/>
      <c r="B238" s="394" t="s">
        <v>354</v>
      </c>
      <c r="C238" s="224" t="s">
        <v>355</v>
      </c>
      <c r="D238" s="226">
        <v>1</v>
      </c>
      <c r="E238" s="8" t="s">
        <v>88</v>
      </c>
      <c r="F238" s="454"/>
      <c r="G238" s="455"/>
      <c r="H238" s="197">
        <f>SUM(F238,G238)*D238</f>
        <v>0</v>
      </c>
      <c r="I238" s="113"/>
    </row>
    <row r="239" spans="1:9" s="21" customFormat="1" ht="12.75" customHeight="1">
      <c r="A239" s="14"/>
      <c r="B239" s="394" t="s">
        <v>357</v>
      </c>
      <c r="C239" s="224" t="s">
        <v>356</v>
      </c>
      <c r="D239" s="226">
        <v>1</v>
      </c>
      <c r="E239" s="8" t="s">
        <v>88</v>
      </c>
      <c r="F239" s="454"/>
      <c r="G239" s="455"/>
      <c r="H239" s="197">
        <f>SUM(F239,G239)*D239</f>
        <v>0</v>
      </c>
      <c r="I239" s="113"/>
    </row>
    <row r="240" spans="1:9" s="21" customFormat="1" ht="12.75" customHeight="1">
      <c r="A240" s="14"/>
      <c r="B240" s="394" t="s">
        <v>358</v>
      </c>
      <c r="C240" s="224" t="s">
        <v>359</v>
      </c>
      <c r="D240" s="226">
        <v>1</v>
      </c>
      <c r="E240" s="8" t="s">
        <v>88</v>
      </c>
      <c r="F240" s="454"/>
      <c r="G240" s="455"/>
      <c r="H240" s="197">
        <f>SUM(F240,G240)*D240</f>
        <v>0</v>
      </c>
      <c r="I240" s="113"/>
    </row>
    <row r="241" spans="1:9" s="21" customFormat="1" ht="12.75">
      <c r="A241" s="14"/>
      <c r="B241" s="394" t="s">
        <v>360</v>
      </c>
      <c r="C241" s="271" t="s">
        <v>260</v>
      </c>
      <c r="D241" s="7"/>
      <c r="E241" s="143"/>
      <c r="F241" s="120"/>
      <c r="G241" s="179"/>
      <c r="H241" s="195"/>
      <c r="I241" s="113"/>
    </row>
    <row r="242" spans="1:9" s="21" customFormat="1" ht="12.75">
      <c r="A242" s="14"/>
      <c r="B242" s="394" t="s">
        <v>361</v>
      </c>
      <c r="C242" s="270" t="s">
        <v>457</v>
      </c>
      <c r="D242" s="226">
        <v>2.8</v>
      </c>
      <c r="E242" s="143" t="s">
        <v>87</v>
      </c>
      <c r="F242" s="283"/>
      <c r="G242" s="284"/>
      <c r="H242" s="195">
        <f>SUM(F242,G242)*D242</f>
        <v>0</v>
      </c>
      <c r="I242" s="113"/>
    </row>
    <row r="243" spans="1:9" s="21" customFormat="1" ht="12.75">
      <c r="A243" s="14"/>
      <c r="B243" s="394" t="s">
        <v>362</v>
      </c>
      <c r="C243" s="270" t="s">
        <v>458</v>
      </c>
      <c r="D243" s="226">
        <v>18</v>
      </c>
      <c r="E243" s="143" t="s">
        <v>87</v>
      </c>
      <c r="F243" s="283"/>
      <c r="G243" s="284"/>
      <c r="H243" s="195">
        <f>SUM(F243,G243)*D243</f>
        <v>0</v>
      </c>
      <c r="I243" s="113"/>
    </row>
    <row r="244" spans="1:9" s="21" customFormat="1" ht="12.75">
      <c r="A244" s="14"/>
      <c r="B244" s="394" t="s">
        <v>364</v>
      </c>
      <c r="C244" s="270" t="s">
        <v>459</v>
      </c>
      <c r="D244" s="226">
        <v>2.8</v>
      </c>
      <c r="E244" s="143" t="s">
        <v>87</v>
      </c>
      <c r="F244" s="283"/>
      <c r="G244" s="284"/>
      <c r="H244" s="195">
        <f>SUM(F244,G244)*D244</f>
        <v>0</v>
      </c>
      <c r="I244" s="113"/>
    </row>
    <row r="245" spans="1:9" s="21" customFormat="1" ht="12.75">
      <c r="A245" s="14"/>
      <c r="B245" s="394" t="s">
        <v>258</v>
      </c>
      <c r="C245" s="15" t="s">
        <v>261</v>
      </c>
      <c r="D245" s="7"/>
      <c r="E245" s="143"/>
      <c r="F245" s="120"/>
      <c r="G245" s="179"/>
      <c r="H245" s="195"/>
      <c r="I245" s="113"/>
    </row>
    <row r="246" spans="1:9" s="21" customFormat="1" ht="12.75">
      <c r="A246" s="14"/>
      <c r="B246" s="394" t="s">
        <v>363</v>
      </c>
      <c r="C246" s="227" t="s">
        <v>365</v>
      </c>
      <c r="D246" s="226">
        <v>1.5</v>
      </c>
      <c r="E246" s="143" t="s">
        <v>87</v>
      </c>
      <c r="F246" s="463"/>
      <c r="G246" s="464"/>
      <c r="H246" s="195">
        <f>SUM(F246,G246)*D246</f>
        <v>0</v>
      </c>
      <c r="I246" s="113"/>
    </row>
    <row r="247" spans="1:9" s="21" customFormat="1" ht="12.75">
      <c r="A247" s="14"/>
      <c r="B247" s="394" t="s">
        <v>366</v>
      </c>
      <c r="C247" s="15" t="s">
        <v>321</v>
      </c>
      <c r="D247" s="226">
        <v>30</v>
      </c>
      <c r="E247" s="8" t="s">
        <v>92</v>
      </c>
      <c r="F247" s="454"/>
      <c r="G247" s="455"/>
      <c r="H247" s="198">
        <f>SUM(F247,G247)*D247</f>
        <v>0</v>
      </c>
      <c r="I247" s="113"/>
    </row>
    <row r="248" spans="1:16" s="20" customFormat="1" ht="12.75" customHeight="1">
      <c r="A248" s="116"/>
      <c r="B248" s="407" t="s">
        <v>259</v>
      </c>
      <c r="C248" s="15" t="s">
        <v>40</v>
      </c>
      <c r="D248" s="7"/>
      <c r="E248" s="8"/>
      <c r="F248" s="93"/>
      <c r="G248" s="173"/>
      <c r="H248" s="195"/>
      <c r="I248" s="113"/>
      <c r="J248" s="21"/>
      <c r="K248" s="21"/>
      <c r="L248" s="21"/>
      <c r="M248" s="21"/>
      <c r="N248" s="21"/>
      <c r="O248" s="21"/>
      <c r="P248" s="21"/>
    </row>
    <row r="249" spans="1:9" s="20" customFormat="1" ht="12.75" customHeight="1">
      <c r="A249" s="116"/>
      <c r="B249" s="407" t="s">
        <v>367</v>
      </c>
      <c r="C249" s="115" t="s">
        <v>264</v>
      </c>
      <c r="D249" s="226">
        <v>13</v>
      </c>
      <c r="E249" s="8" t="s">
        <v>87</v>
      </c>
      <c r="F249" s="454"/>
      <c r="G249" s="455"/>
      <c r="H249" s="195">
        <f>SUM(F249,G249)*D249</f>
        <v>0</v>
      </c>
      <c r="I249" s="113"/>
    </row>
    <row r="250" spans="1:9" s="20" customFormat="1" ht="25.5">
      <c r="A250" s="116"/>
      <c r="B250" s="407" t="s">
        <v>368</v>
      </c>
      <c r="C250" s="5" t="s">
        <v>263</v>
      </c>
      <c r="D250" s="226">
        <v>35</v>
      </c>
      <c r="E250" s="8" t="s">
        <v>87</v>
      </c>
      <c r="F250" s="454"/>
      <c r="G250" s="455"/>
      <c r="H250" s="195">
        <f>SUM(F250,G250)*D250</f>
        <v>0</v>
      </c>
      <c r="I250" s="113"/>
    </row>
    <row r="251" spans="1:9" s="20" customFormat="1" ht="12.75">
      <c r="A251" s="14"/>
      <c r="B251" s="393">
        <v>11</v>
      </c>
      <c r="C251" s="115" t="s">
        <v>142</v>
      </c>
      <c r="D251" s="7"/>
      <c r="E251" s="8"/>
      <c r="F251" s="246"/>
      <c r="G251" s="173"/>
      <c r="H251" s="195"/>
      <c r="I251" s="113"/>
    </row>
    <row r="252" spans="1:9" s="20" customFormat="1" ht="12.75">
      <c r="A252" s="14"/>
      <c r="B252" s="408" t="s">
        <v>58</v>
      </c>
      <c r="C252" s="115" t="s">
        <v>174</v>
      </c>
      <c r="D252" s="3"/>
      <c r="E252" s="4"/>
      <c r="F252" s="285"/>
      <c r="G252" s="180"/>
      <c r="H252" s="195"/>
      <c r="I252" s="113"/>
    </row>
    <row r="253" spans="1:9" s="20" customFormat="1" ht="12.75" customHeight="1">
      <c r="A253" s="14"/>
      <c r="B253" s="407" t="s">
        <v>371</v>
      </c>
      <c r="C253" s="228" t="s">
        <v>370</v>
      </c>
      <c r="D253" s="226">
        <v>15</v>
      </c>
      <c r="E253" s="132" t="s">
        <v>88</v>
      </c>
      <c r="F253" s="454"/>
      <c r="G253" s="455"/>
      <c r="H253" s="195">
        <f>SUM(F253,G253)*D253</f>
        <v>0</v>
      </c>
      <c r="I253" s="113"/>
    </row>
    <row r="254" spans="1:9" s="20" customFormat="1" ht="12.75" customHeight="1">
      <c r="A254" s="14"/>
      <c r="B254" s="407" t="s">
        <v>372</v>
      </c>
      <c r="C254" s="228" t="s">
        <v>369</v>
      </c>
      <c r="D254" s="226">
        <v>1</v>
      </c>
      <c r="E254" s="132" t="s">
        <v>88</v>
      </c>
      <c r="F254" s="454"/>
      <c r="G254" s="455"/>
      <c r="H254" s="195">
        <f>SUM(F254,G254)*D254</f>
        <v>0</v>
      </c>
      <c r="I254" s="113"/>
    </row>
    <row r="255" spans="1:9" s="20" customFormat="1" ht="12.75" customHeight="1">
      <c r="A255" s="14"/>
      <c r="B255" s="407" t="s">
        <v>373</v>
      </c>
      <c r="C255" s="115" t="s">
        <v>243</v>
      </c>
      <c r="D255" s="226">
        <v>3</v>
      </c>
      <c r="E255" s="8" t="s">
        <v>88</v>
      </c>
      <c r="F255" s="454"/>
      <c r="G255" s="455"/>
      <c r="H255" s="195">
        <f>SUM(F255,G255)*D255</f>
        <v>0</v>
      </c>
      <c r="I255" s="113"/>
    </row>
    <row r="256" spans="1:9" s="20" customFormat="1" ht="12.75">
      <c r="A256" s="14"/>
      <c r="B256" s="407" t="s">
        <v>39</v>
      </c>
      <c r="C256" s="115" t="s">
        <v>49</v>
      </c>
      <c r="D256" s="7"/>
      <c r="E256" s="8"/>
      <c r="F256" s="246"/>
      <c r="G256" s="173"/>
      <c r="H256" s="195"/>
      <c r="I256" s="113"/>
    </row>
    <row r="257" spans="1:9" s="20" customFormat="1" ht="12.75">
      <c r="A257" s="14"/>
      <c r="B257" s="229" t="s">
        <v>374</v>
      </c>
      <c r="C257" s="115" t="s">
        <v>50</v>
      </c>
      <c r="D257" s="230">
        <v>3</v>
      </c>
      <c r="E257" s="144" t="s">
        <v>114</v>
      </c>
      <c r="F257" s="461"/>
      <c r="G257" s="465"/>
      <c r="H257" s="195">
        <f>SUM(F257,G257)*D257</f>
        <v>0</v>
      </c>
      <c r="I257" s="113"/>
    </row>
    <row r="258" spans="1:9" s="20" customFormat="1" ht="12.75">
      <c r="A258" s="14"/>
      <c r="B258" s="229" t="s">
        <v>375</v>
      </c>
      <c r="C258" s="115" t="s">
        <v>51</v>
      </c>
      <c r="D258" s="230">
        <v>3</v>
      </c>
      <c r="E258" s="144" t="s">
        <v>114</v>
      </c>
      <c r="F258" s="461"/>
      <c r="G258" s="465"/>
      <c r="H258" s="195">
        <f>SUM(F258,G258)*D258</f>
        <v>0</v>
      </c>
      <c r="I258" s="113"/>
    </row>
    <row r="259" spans="1:9" s="20" customFormat="1" ht="12.75" customHeight="1">
      <c r="A259" s="14"/>
      <c r="B259" s="229" t="s">
        <v>376</v>
      </c>
      <c r="C259" s="115" t="s">
        <v>52</v>
      </c>
      <c r="D259" s="226">
        <v>3</v>
      </c>
      <c r="E259" s="8" t="s">
        <v>53</v>
      </c>
      <c r="F259" s="454"/>
      <c r="G259" s="455"/>
      <c r="H259" s="195">
        <f>SUM(F259,G259)*D259</f>
        <v>0</v>
      </c>
      <c r="I259" s="113"/>
    </row>
    <row r="260" spans="1:16" s="145" customFormat="1" ht="12.75" customHeight="1">
      <c r="A260" s="14"/>
      <c r="B260" s="393">
        <v>12</v>
      </c>
      <c r="C260" s="115" t="s">
        <v>104</v>
      </c>
      <c r="D260" s="7"/>
      <c r="E260" s="8"/>
      <c r="F260" s="93"/>
      <c r="G260" s="173"/>
      <c r="H260" s="195"/>
      <c r="I260" s="113"/>
      <c r="J260" s="20"/>
      <c r="K260" s="20"/>
      <c r="L260" s="20"/>
      <c r="M260" s="20"/>
      <c r="N260" s="20"/>
      <c r="O260" s="20"/>
      <c r="P260" s="20"/>
    </row>
    <row r="261" spans="1:16" s="20" customFormat="1" ht="12.75" customHeight="1">
      <c r="A261" s="14"/>
      <c r="B261" s="394" t="s">
        <v>377</v>
      </c>
      <c r="C261" s="115" t="s">
        <v>265</v>
      </c>
      <c r="D261" s="226">
        <v>420</v>
      </c>
      <c r="E261" s="8" t="s">
        <v>87</v>
      </c>
      <c r="F261" s="461"/>
      <c r="G261" s="465"/>
      <c r="H261" s="195">
        <f aca="true" t="shared" si="9" ref="H261:H267">SUM(F261,G261)*D261</f>
        <v>0</v>
      </c>
      <c r="I261" s="113"/>
      <c r="J261" s="145"/>
      <c r="K261" s="145"/>
      <c r="L261" s="145"/>
      <c r="M261" s="145"/>
      <c r="N261" s="145"/>
      <c r="O261" s="145"/>
      <c r="P261" s="145"/>
    </row>
    <row r="262" spans="1:16" s="145" customFormat="1" ht="12.75" customHeight="1">
      <c r="A262" s="14"/>
      <c r="B262" s="394" t="s">
        <v>378</v>
      </c>
      <c r="C262" s="115" t="s">
        <v>59</v>
      </c>
      <c r="D262" s="226">
        <v>1900</v>
      </c>
      <c r="E262" s="8" t="s">
        <v>87</v>
      </c>
      <c r="F262" s="461"/>
      <c r="G262" s="465"/>
      <c r="H262" s="195">
        <f t="shared" si="9"/>
        <v>0</v>
      </c>
      <c r="I262" s="113"/>
      <c r="J262" s="20"/>
      <c r="K262" s="20"/>
      <c r="L262" s="20"/>
      <c r="M262" s="20"/>
      <c r="N262" s="20"/>
      <c r="O262" s="20"/>
      <c r="P262" s="20"/>
    </row>
    <row r="263" spans="1:16" s="20" customFormat="1" ht="12.75" customHeight="1">
      <c r="A263" s="116"/>
      <c r="B263" s="394" t="s">
        <v>379</v>
      </c>
      <c r="C263" s="15" t="s">
        <v>55</v>
      </c>
      <c r="D263" s="226">
        <v>50</v>
      </c>
      <c r="E263" s="8" t="s">
        <v>87</v>
      </c>
      <c r="F263" s="461"/>
      <c r="G263" s="465"/>
      <c r="H263" s="195">
        <f t="shared" si="9"/>
        <v>0</v>
      </c>
      <c r="I263" s="113"/>
      <c r="J263" s="145"/>
      <c r="K263" s="145"/>
      <c r="L263" s="145"/>
      <c r="M263" s="145"/>
      <c r="N263" s="145"/>
      <c r="O263" s="145"/>
      <c r="P263" s="145"/>
    </row>
    <row r="264" spans="1:9" s="20" customFormat="1" ht="12.75" customHeight="1">
      <c r="A264" s="9"/>
      <c r="B264" s="394" t="s">
        <v>380</v>
      </c>
      <c r="C264" s="115" t="s">
        <v>54</v>
      </c>
      <c r="D264" s="226">
        <v>250</v>
      </c>
      <c r="E264" s="132" t="s">
        <v>87</v>
      </c>
      <c r="F264" s="461"/>
      <c r="G264" s="465"/>
      <c r="H264" s="195">
        <f t="shared" si="9"/>
        <v>0</v>
      </c>
      <c r="I264" s="113"/>
    </row>
    <row r="265" spans="1:16" s="145" customFormat="1" ht="12.75" customHeight="1">
      <c r="A265" s="9"/>
      <c r="B265" s="394" t="s">
        <v>381</v>
      </c>
      <c r="C265" s="115" t="s">
        <v>322</v>
      </c>
      <c r="D265" s="226">
        <v>92</v>
      </c>
      <c r="E265" s="8" t="s">
        <v>87</v>
      </c>
      <c r="F265" s="461"/>
      <c r="G265" s="465"/>
      <c r="H265" s="195">
        <f t="shared" si="9"/>
        <v>0</v>
      </c>
      <c r="I265" s="113"/>
      <c r="J265" s="20"/>
      <c r="K265" s="20"/>
      <c r="L265" s="20"/>
      <c r="M265" s="20"/>
      <c r="N265" s="20"/>
      <c r="O265" s="20"/>
      <c r="P265" s="20"/>
    </row>
    <row r="266" spans="1:16" s="20" customFormat="1" ht="12.75" customHeight="1">
      <c r="A266" s="9"/>
      <c r="B266" s="394" t="s">
        <v>1044</v>
      </c>
      <c r="C266" s="131" t="s">
        <v>217</v>
      </c>
      <c r="D266" s="226">
        <v>90</v>
      </c>
      <c r="E266" s="132" t="s">
        <v>87</v>
      </c>
      <c r="F266" s="454"/>
      <c r="G266" s="455"/>
      <c r="H266" s="195">
        <f t="shared" si="9"/>
        <v>0</v>
      </c>
      <c r="I266" s="113"/>
      <c r="J266" s="145"/>
      <c r="K266" s="145"/>
      <c r="L266" s="145"/>
      <c r="M266" s="145"/>
      <c r="N266" s="145"/>
      <c r="O266" s="145"/>
      <c r="P266" s="145"/>
    </row>
    <row r="267" spans="1:9" s="20" customFormat="1" ht="12.75" customHeight="1">
      <c r="A267" s="9"/>
      <c r="B267" s="394" t="s">
        <v>382</v>
      </c>
      <c r="C267" s="131" t="s">
        <v>218</v>
      </c>
      <c r="D267" s="226">
        <v>85</v>
      </c>
      <c r="E267" s="132" t="s">
        <v>87</v>
      </c>
      <c r="F267" s="454"/>
      <c r="G267" s="455"/>
      <c r="H267" s="195">
        <f t="shared" si="9"/>
        <v>0</v>
      </c>
      <c r="I267" s="113"/>
    </row>
    <row r="268" spans="1:9" s="20" customFormat="1" ht="25.5">
      <c r="A268" s="9"/>
      <c r="B268" s="394" t="s">
        <v>383</v>
      </c>
      <c r="C268" s="131" t="s">
        <v>35</v>
      </c>
      <c r="D268" s="226">
        <v>50</v>
      </c>
      <c r="E268" s="132" t="s">
        <v>87</v>
      </c>
      <c r="F268" s="454"/>
      <c r="G268" s="455"/>
      <c r="H268" s="195">
        <f>SUM(F268,G268)*D268</f>
        <v>0</v>
      </c>
      <c r="I268" s="113"/>
    </row>
    <row r="269" spans="1:9" s="20" customFormat="1" ht="12.75">
      <c r="A269" s="9"/>
      <c r="B269" s="394" t="s">
        <v>384</v>
      </c>
      <c r="C269" s="270" t="s">
        <v>830</v>
      </c>
      <c r="D269" s="231">
        <v>80</v>
      </c>
      <c r="E269" s="347" t="s">
        <v>87</v>
      </c>
      <c r="F269" s="462"/>
      <c r="G269" s="466"/>
      <c r="H269" s="350">
        <f>SUM(F269,G269)*D269</f>
        <v>0</v>
      </c>
      <c r="I269" s="113"/>
    </row>
    <row r="270" spans="1:9" s="20" customFormat="1" ht="12.75">
      <c r="A270" s="9"/>
      <c r="B270" s="394">
        <v>13</v>
      </c>
      <c r="C270" s="225" t="s">
        <v>424</v>
      </c>
      <c r="D270" s="3"/>
      <c r="E270" s="4"/>
      <c r="F270" s="3"/>
      <c r="G270" s="3"/>
      <c r="H270" s="265"/>
      <c r="I270" s="113"/>
    </row>
    <row r="271" spans="1:9" s="20" customFormat="1" ht="25.5">
      <c r="A271" s="9"/>
      <c r="B271" s="394" t="s">
        <v>385</v>
      </c>
      <c r="C271" s="266" t="s">
        <v>428</v>
      </c>
      <c r="D271" s="1">
        <v>1</v>
      </c>
      <c r="E271" s="2" t="s">
        <v>131</v>
      </c>
      <c r="F271" s="462"/>
      <c r="G271" s="462" t="s">
        <v>100</v>
      </c>
      <c r="H271" s="241">
        <f>SUM(F271,G271)*D271</f>
        <v>0</v>
      </c>
      <c r="I271" s="113"/>
    </row>
    <row r="272" spans="1:9" s="20" customFormat="1" ht="12.75" customHeight="1">
      <c r="A272" s="14"/>
      <c r="B272" s="393">
        <v>14</v>
      </c>
      <c r="C272" s="115" t="s">
        <v>143</v>
      </c>
      <c r="D272" s="7"/>
      <c r="E272" s="8"/>
      <c r="F272" s="93"/>
      <c r="G272" s="173"/>
      <c r="H272" s="195"/>
      <c r="I272" s="113"/>
    </row>
    <row r="273" spans="1:9" s="20" customFormat="1" ht="12.75" customHeight="1">
      <c r="A273" s="9"/>
      <c r="B273" s="391" t="s">
        <v>425</v>
      </c>
      <c r="C273" s="115" t="s">
        <v>144</v>
      </c>
      <c r="D273" s="226">
        <v>830</v>
      </c>
      <c r="E273" s="8" t="s">
        <v>87</v>
      </c>
      <c r="F273" s="454"/>
      <c r="G273" s="455"/>
      <c r="H273" s="195">
        <f>SUM(F273,G273)*D273</f>
        <v>0</v>
      </c>
      <c r="I273" s="113"/>
    </row>
    <row r="274" spans="1:16" s="145" customFormat="1" ht="12.75">
      <c r="A274" s="9"/>
      <c r="B274" s="391" t="s">
        <v>426</v>
      </c>
      <c r="C274" s="115" t="s">
        <v>145</v>
      </c>
      <c r="D274" s="226">
        <v>830</v>
      </c>
      <c r="E274" s="8" t="s">
        <v>87</v>
      </c>
      <c r="F274" s="454"/>
      <c r="G274" s="455"/>
      <c r="H274" s="195">
        <f>SUM(F274,G274)*D274</f>
        <v>0</v>
      </c>
      <c r="I274" s="113"/>
      <c r="J274" s="20"/>
      <c r="K274" s="20"/>
      <c r="L274" s="20"/>
      <c r="M274" s="20"/>
      <c r="N274" s="20"/>
      <c r="O274" s="20"/>
      <c r="P274" s="20"/>
    </row>
    <row r="275" spans="1:16" s="20" customFormat="1" ht="12.75">
      <c r="A275" s="14"/>
      <c r="B275" s="391" t="s">
        <v>427</v>
      </c>
      <c r="C275" s="5" t="s">
        <v>452</v>
      </c>
      <c r="D275" s="226">
        <v>1050</v>
      </c>
      <c r="E275" s="8" t="s">
        <v>87</v>
      </c>
      <c r="F275" s="461"/>
      <c r="G275" s="455"/>
      <c r="H275" s="174">
        <f>SUM(F275,G275)*D275</f>
        <v>0</v>
      </c>
      <c r="I275" s="113"/>
      <c r="J275" s="145"/>
      <c r="K275" s="145"/>
      <c r="L275" s="145"/>
      <c r="M275" s="145"/>
      <c r="N275" s="145"/>
      <c r="O275" s="145"/>
      <c r="P275" s="145"/>
    </row>
    <row r="276" spans="1:16" s="145" customFormat="1" ht="12.75">
      <c r="A276" s="146"/>
      <c r="B276" s="409"/>
      <c r="C276" s="46" t="s">
        <v>90</v>
      </c>
      <c r="D276" s="47"/>
      <c r="E276" s="100"/>
      <c r="F276" s="91">
        <f>SUMPRODUCT(D99:D275,F99:F275)</f>
        <v>0</v>
      </c>
      <c r="G276" s="200">
        <f>SUMPRODUCT(D99:D275,G99:G275)</f>
        <v>0</v>
      </c>
      <c r="H276" s="201">
        <f>SUM(H99:H275)</f>
        <v>0</v>
      </c>
      <c r="J276" s="20"/>
      <c r="K276" s="20"/>
      <c r="L276" s="20"/>
      <c r="M276" s="20"/>
      <c r="N276" s="20"/>
      <c r="O276" s="20"/>
      <c r="P276" s="20"/>
    </row>
    <row r="277" spans="1:16" s="23" customFormat="1" ht="12.75">
      <c r="A277" s="147"/>
      <c r="B277" s="410" t="s">
        <v>91</v>
      </c>
      <c r="C277" s="50" t="s">
        <v>11</v>
      </c>
      <c r="D277" s="148"/>
      <c r="E277" s="48"/>
      <c r="F277" s="92"/>
      <c r="G277" s="202"/>
      <c r="H277" s="203"/>
      <c r="I277" s="32"/>
      <c r="J277" s="145"/>
      <c r="K277" s="145"/>
      <c r="L277" s="145"/>
      <c r="M277" s="145"/>
      <c r="N277" s="145"/>
      <c r="O277" s="145"/>
      <c r="P277" s="145"/>
    </row>
    <row r="278" spans="1:9" s="23" customFormat="1" ht="12.75">
      <c r="A278" s="10"/>
      <c r="B278" s="407">
        <v>1</v>
      </c>
      <c r="C278" s="12" t="s">
        <v>175</v>
      </c>
      <c r="D278" s="1"/>
      <c r="E278" s="2"/>
      <c r="F278" s="88"/>
      <c r="G278" s="204"/>
      <c r="H278" s="205"/>
      <c r="I278" s="32"/>
    </row>
    <row r="279" spans="1:9" s="23" customFormat="1" ht="12.75">
      <c r="A279" s="10"/>
      <c r="B279" s="407" t="s">
        <v>230</v>
      </c>
      <c r="C279" s="12" t="s">
        <v>231</v>
      </c>
      <c r="D279" s="1"/>
      <c r="E279" s="2"/>
      <c r="F279" s="88"/>
      <c r="G279" s="204"/>
      <c r="H279" s="205"/>
      <c r="I279" s="32"/>
    </row>
    <row r="280" spans="1:16" s="64" customFormat="1" ht="12.75" customHeight="1">
      <c r="A280" s="62"/>
      <c r="B280" s="411" t="s">
        <v>151</v>
      </c>
      <c r="C280" s="74" t="s">
        <v>240</v>
      </c>
      <c r="D280" s="232">
        <v>20.5</v>
      </c>
      <c r="E280" s="75" t="s">
        <v>87</v>
      </c>
      <c r="F280" s="253"/>
      <c r="G280" s="254"/>
      <c r="H280" s="206">
        <f aca="true" t="shared" si="10" ref="H280:H285">SUM(F280,G280)*D280</f>
        <v>0</v>
      </c>
      <c r="J280" s="23"/>
      <c r="K280" s="23"/>
      <c r="L280" s="23"/>
      <c r="M280" s="23"/>
      <c r="N280" s="23"/>
      <c r="O280" s="23"/>
      <c r="P280" s="23"/>
    </row>
    <row r="281" spans="1:16" s="23" customFormat="1" ht="12.75" customHeight="1">
      <c r="A281" s="62"/>
      <c r="B281" s="411" t="s">
        <v>161</v>
      </c>
      <c r="C281" s="74" t="s">
        <v>241</v>
      </c>
      <c r="D281" s="232">
        <v>37.5</v>
      </c>
      <c r="E281" s="75" t="s">
        <v>87</v>
      </c>
      <c r="F281" s="253"/>
      <c r="G281" s="254"/>
      <c r="H281" s="206">
        <f t="shared" si="10"/>
        <v>0</v>
      </c>
      <c r="I281" s="32"/>
      <c r="J281" s="64"/>
      <c r="K281" s="64"/>
      <c r="L281" s="64"/>
      <c r="M281" s="64"/>
      <c r="N281" s="64"/>
      <c r="O281" s="64"/>
      <c r="P281" s="64"/>
    </row>
    <row r="282" spans="1:9" s="23" customFormat="1" ht="13.5" customHeight="1">
      <c r="A282" s="62"/>
      <c r="B282" s="411" t="s">
        <v>162</v>
      </c>
      <c r="C282" s="74" t="s">
        <v>36</v>
      </c>
      <c r="D282" s="232">
        <v>1</v>
      </c>
      <c r="E282" s="75" t="s">
        <v>114</v>
      </c>
      <c r="F282" s="253"/>
      <c r="G282" s="254"/>
      <c r="H282" s="206">
        <f t="shared" si="10"/>
        <v>0</v>
      </c>
      <c r="I282" s="32"/>
    </row>
    <row r="283" spans="1:9" s="23" customFormat="1" ht="12.75">
      <c r="A283" s="10"/>
      <c r="B283" s="411" t="s">
        <v>94</v>
      </c>
      <c r="C283" s="6" t="s">
        <v>77</v>
      </c>
      <c r="D283" s="231">
        <v>1</v>
      </c>
      <c r="E283" s="2" t="s">
        <v>88</v>
      </c>
      <c r="F283" s="462"/>
      <c r="G283" s="466"/>
      <c r="H283" s="207">
        <f t="shared" si="10"/>
        <v>0</v>
      </c>
      <c r="I283" s="32"/>
    </row>
    <row r="284" spans="1:9" s="23" customFormat="1" ht="12.75">
      <c r="A284" s="10"/>
      <c r="B284" s="411" t="s">
        <v>95</v>
      </c>
      <c r="C284" s="5" t="s">
        <v>45</v>
      </c>
      <c r="D284" s="231">
        <v>1</v>
      </c>
      <c r="E284" s="13" t="s">
        <v>114</v>
      </c>
      <c r="F284" s="462"/>
      <c r="G284" s="466"/>
      <c r="H284" s="207">
        <f t="shared" si="10"/>
        <v>0</v>
      </c>
      <c r="I284" s="32"/>
    </row>
    <row r="285" spans="1:9" s="23" customFormat="1" ht="12.75" customHeight="1">
      <c r="A285" s="62"/>
      <c r="B285" s="412" t="s">
        <v>96</v>
      </c>
      <c r="C285" s="12" t="s">
        <v>62</v>
      </c>
      <c r="D285" s="232">
        <v>7</v>
      </c>
      <c r="E285" s="38" t="s">
        <v>63</v>
      </c>
      <c r="F285" s="253"/>
      <c r="G285" s="254"/>
      <c r="H285" s="207">
        <f t="shared" si="10"/>
        <v>0</v>
      </c>
      <c r="I285" s="32"/>
    </row>
    <row r="286" spans="1:16" s="145" customFormat="1" ht="12.75" customHeight="1">
      <c r="A286" s="49"/>
      <c r="B286" s="413"/>
      <c r="C286" s="51" t="s">
        <v>12</v>
      </c>
      <c r="D286" s="47"/>
      <c r="E286" s="100"/>
      <c r="F286" s="91">
        <f>SUMPRODUCT(D278:D285,F278:F285)</f>
        <v>0</v>
      </c>
      <c r="G286" s="200">
        <f>SUMPRODUCT(D278:D285,G278:G285)</f>
        <v>0</v>
      </c>
      <c r="H286" s="208">
        <f>SUM(H280:H285)</f>
        <v>0</v>
      </c>
      <c r="I286" s="24"/>
      <c r="J286" s="23"/>
      <c r="K286" s="23"/>
      <c r="L286" s="23"/>
      <c r="M286" s="23"/>
      <c r="N286" s="23"/>
      <c r="O286" s="23"/>
      <c r="P286" s="23"/>
    </row>
    <row r="287" spans="1:16" s="20" customFormat="1" ht="12.75" customHeight="1">
      <c r="A287" s="147"/>
      <c r="B287" s="414" t="s">
        <v>99</v>
      </c>
      <c r="C287" s="50" t="s">
        <v>13</v>
      </c>
      <c r="D287" s="148"/>
      <c r="E287" s="48"/>
      <c r="F287" s="92"/>
      <c r="G287" s="202"/>
      <c r="H287" s="209"/>
      <c r="I287" s="24"/>
      <c r="J287" s="145"/>
      <c r="K287" s="145"/>
      <c r="L287" s="145"/>
      <c r="M287" s="145"/>
      <c r="N287" s="145"/>
      <c r="O287" s="145"/>
      <c r="P287" s="145"/>
    </row>
    <row r="288" spans="1:9" s="20" customFormat="1" ht="12.75">
      <c r="A288" s="14"/>
      <c r="B288" s="393">
        <v>1</v>
      </c>
      <c r="C288" s="117" t="s">
        <v>146</v>
      </c>
      <c r="D288" s="7"/>
      <c r="E288" s="8"/>
      <c r="F288" s="122"/>
      <c r="G288" s="196"/>
      <c r="H288" s="197"/>
      <c r="I288" s="24"/>
    </row>
    <row r="289" spans="1:9" s="20" customFormat="1" ht="51">
      <c r="A289" s="116"/>
      <c r="B289" s="404" t="s">
        <v>78</v>
      </c>
      <c r="C289" s="12" t="s">
        <v>420</v>
      </c>
      <c r="D289" s="235">
        <v>2</v>
      </c>
      <c r="E289" s="119" t="s">
        <v>88</v>
      </c>
      <c r="F289" s="283"/>
      <c r="G289" s="284"/>
      <c r="H289" s="195">
        <f>SUM(F289,G289)*D289</f>
        <v>0</v>
      </c>
      <c r="I289" s="24"/>
    </row>
    <row r="290" spans="1:9" s="20" customFormat="1" ht="38.25">
      <c r="A290" s="116"/>
      <c r="B290" s="404" t="s">
        <v>94</v>
      </c>
      <c r="C290" s="259" t="s">
        <v>421</v>
      </c>
      <c r="D290" s="233">
        <v>2</v>
      </c>
      <c r="E290" s="149" t="s">
        <v>88</v>
      </c>
      <c r="F290" s="463"/>
      <c r="G290" s="464"/>
      <c r="H290" s="220">
        <f>SUM(F290,G290)*D290</f>
        <v>0</v>
      </c>
      <c r="I290" s="24"/>
    </row>
    <row r="291" spans="1:9" s="20" customFormat="1" ht="25.5">
      <c r="A291" s="116"/>
      <c r="B291" s="404" t="s">
        <v>95</v>
      </c>
      <c r="C291" s="12" t="s">
        <v>422</v>
      </c>
      <c r="D291" s="233">
        <v>1</v>
      </c>
      <c r="E291" s="143" t="s">
        <v>88</v>
      </c>
      <c r="F291" s="463"/>
      <c r="G291" s="464"/>
      <c r="H291" s="195">
        <f>SUM(F291,G291)*D291</f>
        <v>0</v>
      </c>
      <c r="I291" s="24"/>
    </row>
    <row r="292" spans="1:9" s="20" customFormat="1" ht="12.75">
      <c r="A292" s="116"/>
      <c r="B292" s="404" t="s">
        <v>96</v>
      </c>
      <c r="C292" s="150" t="s">
        <v>180</v>
      </c>
      <c r="D292" s="234"/>
      <c r="E292" s="151"/>
      <c r="F292" s="152"/>
      <c r="G292" s="182"/>
      <c r="H292" s="195"/>
      <c r="I292" s="24"/>
    </row>
    <row r="293" spans="1:9" s="20" customFormat="1" ht="12.75">
      <c r="A293" s="116"/>
      <c r="B293" s="415" t="s">
        <v>266</v>
      </c>
      <c r="C293" s="150" t="s">
        <v>181</v>
      </c>
      <c r="D293" s="234">
        <v>1</v>
      </c>
      <c r="E293" s="151" t="s">
        <v>88</v>
      </c>
      <c r="F293" s="467"/>
      <c r="G293" s="468"/>
      <c r="H293" s="195">
        <f aca="true" t="shared" si="11" ref="H293:H298">SUM(F293,G293)*D293</f>
        <v>0</v>
      </c>
      <c r="I293" s="24"/>
    </row>
    <row r="294" spans="1:9" s="20" customFormat="1" ht="12.75">
      <c r="A294" s="116"/>
      <c r="B294" s="415" t="s">
        <v>267</v>
      </c>
      <c r="C294" s="150" t="s">
        <v>182</v>
      </c>
      <c r="D294" s="234">
        <v>40</v>
      </c>
      <c r="E294" s="151" t="s">
        <v>92</v>
      </c>
      <c r="F294" s="467"/>
      <c r="G294" s="468"/>
      <c r="H294" s="195">
        <f t="shared" si="11"/>
        <v>0</v>
      </c>
      <c r="I294" s="24"/>
    </row>
    <row r="295" spans="1:9" s="20" customFormat="1" ht="12.75">
      <c r="A295" s="116"/>
      <c r="B295" s="415" t="s">
        <v>268</v>
      </c>
      <c r="C295" s="150" t="s">
        <v>183</v>
      </c>
      <c r="D295" s="234">
        <v>5</v>
      </c>
      <c r="E295" s="151" t="s">
        <v>92</v>
      </c>
      <c r="F295" s="467"/>
      <c r="G295" s="468"/>
      <c r="H295" s="195">
        <f t="shared" si="11"/>
        <v>0</v>
      </c>
      <c r="I295" s="24"/>
    </row>
    <row r="296" spans="1:9" s="20" customFormat="1" ht="12.75">
      <c r="A296" s="116"/>
      <c r="B296" s="415" t="s">
        <v>269</v>
      </c>
      <c r="C296" s="150" t="s">
        <v>184</v>
      </c>
      <c r="D296" s="234">
        <v>6</v>
      </c>
      <c r="E296" s="151" t="s">
        <v>92</v>
      </c>
      <c r="F296" s="467"/>
      <c r="G296" s="468"/>
      <c r="H296" s="195">
        <f t="shared" si="11"/>
        <v>0</v>
      </c>
      <c r="I296" s="24"/>
    </row>
    <row r="297" spans="1:9" s="20" customFormat="1" ht="12.75">
      <c r="A297" s="116"/>
      <c r="B297" s="415" t="s">
        <v>270</v>
      </c>
      <c r="C297" s="150" t="s">
        <v>185</v>
      </c>
      <c r="D297" s="234">
        <v>3</v>
      </c>
      <c r="E297" s="151" t="s">
        <v>88</v>
      </c>
      <c r="F297" s="467"/>
      <c r="G297" s="468"/>
      <c r="H297" s="195">
        <f t="shared" si="11"/>
        <v>0</v>
      </c>
      <c r="I297" s="24"/>
    </row>
    <row r="298" spans="1:9" s="20" customFormat="1" ht="12.75">
      <c r="A298" s="116"/>
      <c r="B298" s="415" t="s">
        <v>271</v>
      </c>
      <c r="C298" s="150" t="s">
        <v>186</v>
      </c>
      <c r="D298" s="234">
        <v>50</v>
      </c>
      <c r="E298" s="151" t="s">
        <v>92</v>
      </c>
      <c r="F298" s="467"/>
      <c r="G298" s="468"/>
      <c r="H298" s="195">
        <f t="shared" si="11"/>
        <v>0</v>
      </c>
      <c r="I298" s="24"/>
    </row>
    <row r="299" spans="1:9" s="20" customFormat="1" ht="12.75" customHeight="1">
      <c r="A299" s="14"/>
      <c r="B299" s="393">
        <v>2</v>
      </c>
      <c r="C299" s="117" t="s">
        <v>102</v>
      </c>
      <c r="D299" s="7"/>
      <c r="E299" s="8"/>
      <c r="F299" s="122"/>
      <c r="G299" s="196"/>
      <c r="H299" s="197"/>
      <c r="I299" s="24"/>
    </row>
    <row r="300" spans="1:9" s="20" customFormat="1" ht="12.75" customHeight="1">
      <c r="A300" s="14"/>
      <c r="B300" s="393" t="s">
        <v>93</v>
      </c>
      <c r="C300" s="15" t="s">
        <v>154</v>
      </c>
      <c r="D300" s="7"/>
      <c r="E300" s="8"/>
      <c r="F300" s="93"/>
      <c r="G300" s="173"/>
      <c r="H300" s="197"/>
      <c r="I300" s="24"/>
    </row>
    <row r="301" spans="1:16" s="153" customFormat="1" ht="12.75" customHeight="1">
      <c r="A301" s="116"/>
      <c r="B301" s="393" t="s">
        <v>117</v>
      </c>
      <c r="C301" s="141" t="s">
        <v>292</v>
      </c>
      <c r="D301" s="235">
        <v>1</v>
      </c>
      <c r="E301" s="119" t="s">
        <v>88</v>
      </c>
      <c r="F301" s="283"/>
      <c r="G301" s="284"/>
      <c r="H301" s="195">
        <f aca="true" t="shared" si="12" ref="H301:H307">SUM(F301,G301)*D301</f>
        <v>0</v>
      </c>
      <c r="I301" s="24"/>
      <c r="J301" s="20"/>
      <c r="K301" s="20"/>
      <c r="L301" s="20"/>
      <c r="M301" s="20"/>
      <c r="N301" s="20"/>
      <c r="O301" s="20"/>
      <c r="P301" s="20"/>
    </row>
    <row r="302" spans="1:16" s="20" customFormat="1" ht="12.75" customHeight="1">
      <c r="A302" s="116"/>
      <c r="B302" s="393" t="s">
        <v>118</v>
      </c>
      <c r="C302" s="141" t="s">
        <v>293</v>
      </c>
      <c r="D302" s="235">
        <v>1</v>
      </c>
      <c r="E302" s="119" t="s">
        <v>88</v>
      </c>
      <c r="F302" s="283"/>
      <c r="G302" s="284"/>
      <c r="H302" s="195">
        <f t="shared" si="12"/>
        <v>0</v>
      </c>
      <c r="I302" s="24"/>
      <c r="J302" s="153"/>
      <c r="K302" s="153"/>
      <c r="L302" s="153"/>
      <c r="M302" s="153"/>
      <c r="N302" s="153"/>
      <c r="O302" s="153"/>
      <c r="P302" s="153"/>
    </row>
    <row r="303" spans="1:9" s="20" customFormat="1" ht="12.75" customHeight="1">
      <c r="A303" s="14"/>
      <c r="B303" s="393" t="s">
        <v>119</v>
      </c>
      <c r="C303" s="15" t="s">
        <v>294</v>
      </c>
      <c r="D303" s="226">
        <v>1</v>
      </c>
      <c r="E303" s="8" t="s">
        <v>88</v>
      </c>
      <c r="F303" s="454"/>
      <c r="G303" s="455"/>
      <c r="H303" s="195">
        <f t="shared" si="12"/>
        <v>0</v>
      </c>
      <c r="I303" s="24"/>
    </row>
    <row r="304" spans="1:9" s="20" customFormat="1" ht="12.75" customHeight="1">
      <c r="A304" s="14"/>
      <c r="B304" s="393" t="s">
        <v>120</v>
      </c>
      <c r="C304" s="15" t="s">
        <v>0</v>
      </c>
      <c r="D304" s="226">
        <v>2</v>
      </c>
      <c r="E304" s="8" t="s">
        <v>88</v>
      </c>
      <c r="F304" s="454"/>
      <c r="G304" s="455"/>
      <c r="H304" s="195">
        <f t="shared" si="12"/>
        <v>0</v>
      </c>
      <c r="I304" s="24"/>
    </row>
    <row r="305" spans="1:9" s="20" customFormat="1" ht="12.75" customHeight="1">
      <c r="A305" s="14"/>
      <c r="B305" s="393" t="s">
        <v>121</v>
      </c>
      <c r="C305" s="15" t="s">
        <v>295</v>
      </c>
      <c r="D305" s="226">
        <v>1</v>
      </c>
      <c r="E305" s="8" t="s">
        <v>88</v>
      </c>
      <c r="F305" s="454"/>
      <c r="G305" s="455"/>
      <c r="H305" s="195">
        <f t="shared" si="12"/>
        <v>0</v>
      </c>
      <c r="I305" s="24"/>
    </row>
    <row r="306" spans="1:9" s="20" customFormat="1" ht="12.75" customHeight="1">
      <c r="A306" s="116"/>
      <c r="B306" s="393" t="s">
        <v>215</v>
      </c>
      <c r="C306" s="141" t="s">
        <v>64</v>
      </c>
      <c r="D306" s="235">
        <v>4</v>
      </c>
      <c r="E306" s="119" t="s">
        <v>88</v>
      </c>
      <c r="F306" s="283"/>
      <c r="G306" s="284"/>
      <c r="H306" s="195">
        <f t="shared" si="12"/>
        <v>0</v>
      </c>
      <c r="I306" s="24"/>
    </row>
    <row r="307" spans="1:9" s="20" customFormat="1" ht="12.75">
      <c r="A307" s="116"/>
      <c r="B307" s="393" t="s">
        <v>222</v>
      </c>
      <c r="C307" s="37" t="s">
        <v>1027</v>
      </c>
      <c r="D307" s="235">
        <v>2</v>
      </c>
      <c r="E307" s="119" t="s">
        <v>88</v>
      </c>
      <c r="F307" s="283"/>
      <c r="G307" s="284"/>
      <c r="H307" s="195">
        <f t="shared" si="12"/>
        <v>0</v>
      </c>
      <c r="I307" s="24"/>
    </row>
    <row r="308" spans="1:9" s="20" customFormat="1" ht="12.75" customHeight="1">
      <c r="A308" s="14"/>
      <c r="B308" s="393" t="s">
        <v>97</v>
      </c>
      <c r="C308" s="15" t="s">
        <v>155</v>
      </c>
      <c r="D308" s="7"/>
      <c r="E308" s="8"/>
      <c r="F308" s="93"/>
      <c r="G308" s="173"/>
      <c r="H308" s="195"/>
      <c r="I308" s="24"/>
    </row>
    <row r="309" spans="1:16" s="153" customFormat="1" ht="12.75" customHeight="1">
      <c r="A309" s="116"/>
      <c r="B309" s="393" t="s">
        <v>122</v>
      </c>
      <c r="C309" s="141" t="s">
        <v>301</v>
      </c>
      <c r="D309" s="235">
        <v>1</v>
      </c>
      <c r="E309" s="119" t="s">
        <v>88</v>
      </c>
      <c r="F309" s="283"/>
      <c r="G309" s="284"/>
      <c r="H309" s="195">
        <f aca="true" t="shared" si="13" ref="H309:H329">SUM(F309,G309)*D309</f>
        <v>0</v>
      </c>
      <c r="I309" s="24"/>
      <c r="J309" s="20"/>
      <c r="K309" s="20"/>
      <c r="L309" s="20"/>
      <c r="M309" s="20"/>
      <c r="N309" s="20"/>
      <c r="O309" s="20"/>
      <c r="P309" s="20"/>
    </row>
    <row r="310" spans="1:16" s="20" customFormat="1" ht="12.75" customHeight="1">
      <c r="A310" s="14"/>
      <c r="B310" s="393" t="s">
        <v>123</v>
      </c>
      <c r="C310" s="15" t="s">
        <v>300</v>
      </c>
      <c r="D310" s="226">
        <v>1</v>
      </c>
      <c r="E310" s="8" t="s">
        <v>88</v>
      </c>
      <c r="F310" s="283"/>
      <c r="G310" s="284"/>
      <c r="H310" s="195">
        <f t="shared" si="13"/>
        <v>0</v>
      </c>
      <c r="I310" s="24"/>
      <c r="J310" s="153"/>
      <c r="K310" s="153"/>
      <c r="L310" s="153"/>
      <c r="M310" s="153"/>
      <c r="N310" s="153"/>
      <c r="O310" s="153"/>
      <c r="P310" s="153"/>
    </row>
    <row r="311" spans="1:16" s="153" customFormat="1" ht="12.75" customHeight="1">
      <c r="A311" s="116"/>
      <c r="B311" s="393" t="s">
        <v>124</v>
      </c>
      <c r="C311" s="37" t="s">
        <v>386</v>
      </c>
      <c r="D311" s="235">
        <v>4</v>
      </c>
      <c r="E311" s="119" t="s">
        <v>88</v>
      </c>
      <c r="F311" s="283"/>
      <c r="G311" s="284"/>
      <c r="H311" s="195">
        <f t="shared" si="13"/>
        <v>0</v>
      </c>
      <c r="I311" s="24"/>
      <c r="J311" s="20"/>
      <c r="K311" s="20"/>
      <c r="L311" s="20"/>
      <c r="M311" s="20"/>
      <c r="N311" s="20"/>
      <c r="O311" s="20"/>
      <c r="P311" s="20"/>
    </row>
    <row r="312" spans="1:16" s="20" customFormat="1" ht="12.75">
      <c r="A312" s="116"/>
      <c r="B312" s="393" t="s">
        <v>125</v>
      </c>
      <c r="C312" s="141" t="s">
        <v>302</v>
      </c>
      <c r="D312" s="235">
        <v>1</v>
      </c>
      <c r="E312" s="119" t="s">
        <v>88</v>
      </c>
      <c r="F312" s="283"/>
      <c r="G312" s="284"/>
      <c r="H312" s="195">
        <f t="shared" si="13"/>
        <v>0</v>
      </c>
      <c r="I312" s="24"/>
      <c r="J312" s="153"/>
      <c r="K312" s="153"/>
      <c r="L312" s="153"/>
      <c r="M312" s="153"/>
      <c r="N312" s="153"/>
      <c r="O312" s="153"/>
      <c r="P312" s="153"/>
    </row>
    <row r="313" spans="1:9" s="20" customFormat="1" ht="12.75" customHeight="1">
      <c r="A313" s="116"/>
      <c r="B313" s="393" t="s">
        <v>126</v>
      </c>
      <c r="C313" s="141" t="s">
        <v>303</v>
      </c>
      <c r="D313" s="235">
        <v>1</v>
      </c>
      <c r="E313" s="119" t="s">
        <v>88</v>
      </c>
      <c r="F313" s="283"/>
      <c r="G313" s="284"/>
      <c r="H313" s="195">
        <f t="shared" si="13"/>
        <v>0</v>
      </c>
      <c r="I313" s="24"/>
    </row>
    <row r="314" spans="1:9" s="20" customFormat="1" ht="12.75" customHeight="1">
      <c r="A314" s="14"/>
      <c r="B314" s="393" t="s">
        <v>127</v>
      </c>
      <c r="C314" s="6" t="s">
        <v>299</v>
      </c>
      <c r="D314" s="226">
        <v>3</v>
      </c>
      <c r="E314" s="8" t="s">
        <v>88</v>
      </c>
      <c r="F314" s="283"/>
      <c r="G314" s="284"/>
      <c r="H314" s="195">
        <f t="shared" si="13"/>
        <v>0</v>
      </c>
      <c r="I314" s="24"/>
    </row>
    <row r="315" spans="1:16" s="153" customFormat="1" ht="12.75" customHeight="1">
      <c r="A315" s="116"/>
      <c r="B315" s="393" t="s">
        <v>128</v>
      </c>
      <c r="C315" s="141" t="s">
        <v>310</v>
      </c>
      <c r="D315" s="235">
        <v>2</v>
      </c>
      <c r="E315" s="119" t="s">
        <v>88</v>
      </c>
      <c r="F315" s="283"/>
      <c r="G315" s="284"/>
      <c r="H315" s="195">
        <f t="shared" si="13"/>
        <v>0</v>
      </c>
      <c r="I315" s="24"/>
      <c r="J315" s="20"/>
      <c r="K315" s="20"/>
      <c r="L315" s="20"/>
      <c r="M315" s="20"/>
      <c r="N315" s="20"/>
      <c r="O315" s="20"/>
      <c r="P315" s="20"/>
    </row>
    <row r="316" spans="1:9" s="153" customFormat="1" ht="12.75" customHeight="1">
      <c r="A316" s="116"/>
      <c r="B316" s="393" t="s">
        <v>129</v>
      </c>
      <c r="C316" s="141" t="s">
        <v>308</v>
      </c>
      <c r="D316" s="235">
        <v>1</v>
      </c>
      <c r="E316" s="119" t="s">
        <v>88</v>
      </c>
      <c r="F316" s="283"/>
      <c r="G316" s="284"/>
      <c r="H316" s="195">
        <f t="shared" si="13"/>
        <v>0</v>
      </c>
      <c r="I316" s="24"/>
    </row>
    <row r="317" spans="1:9" s="153" customFormat="1" ht="12.75" customHeight="1">
      <c r="A317" s="116"/>
      <c r="B317" s="393" t="s">
        <v>130</v>
      </c>
      <c r="C317" s="141" t="s">
        <v>309</v>
      </c>
      <c r="D317" s="235">
        <v>2</v>
      </c>
      <c r="E317" s="119" t="s">
        <v>88</v>
      </c>
      <c r="F317" s="283"/>
      <c r="G317" s="284"/>
      <c r="H317" s="195">
        <f t="shared" si="13"/>
        <v>0</v>
      </c>
      <c r="I317" s="24"/>
    </row>
    <row r="318" spans="1:16" s="20" customFormat="1" ht="12.75">
      <c r="A318" s="116"/>
      <c r="B318" s="393" t="s">
        <v>73</v>
      </c>
      <c r="C318" s="141" t="s">
        <v>305</v>
      </c>
      <c r="D318" s="235">
        <v>2</v>
      </c>
      <c r="E318" s="119" t="s">
        <v>88</v>
      </c>
      <c r="F318" s="283"/>
      <c r="G318" s="284"/>
      <c r="H318" s="195">
        <f t="shared" si="13"/>
        <v>0</v>
      </c>
      <c r="I318" s="24"/>
      <c r="J318" s="153"/>
      <c r="K318" s="153"/>
      <c r="L318" s="153"/>
      <c r="M318" s="153"/>
      <c r="N318" s="153"/>
      <c r="O318" s="153"/>
      <c r="P318" s="153"/>
    </row>
    <row r="319" spans="1:9" s="20" customFormat="1" ht="12.75">
      <c r="A319" s="116"/>
      <c r="B319" s="393" t="s">
        <v>74</v>
      </c>
      <c r="C319" s="141" t="s">
        <v>304</v>
      </c>
      <c r="D319" s="235">
        <v>2</v>
      </c>
      <c r="E319" s="119" t="s">
        <v>88</v>
      </c>
      <c r="F319" s="283"/>
      <c r="G319" s="284"/>
      <c r="H319" s="195">
        <f t="shared" si="13"/>
        <v>0</v>
      </c>
      <c r="I319" s="24"/>
    </row>
    <row r="320" spans="1:9" s="20" customFormat="1" ht="12.75" customHeight="1">
      <c r="A320" s="116"/>
      <c r="B320" s="393" t="s">
        <v>204</v>
      </c>
      <c r="C320" s="141" t="s">
        <v>306</v>
      </c>
      <c r="D320" s="235">
        <v>2</v>
      </c>
      <c r="E320" s="119" t="s">
        <v>88</v>
      </c>
      <c r="F320" s="283"/>
      <c r="G320" s="284"/>
      <c r="H320" s="195">
        <f t="shared" si="13"/>
        <v>0</v>
      </c>
      <c r="I320" s="24"/>
    </row>
    <row r="321" spans="1:9" s="20" customFormat="1" ht="12.75" customHeight="1">
      <c r="A321" s="14"/>
      <c r="B321" s="393" t="s">
        <v>205</v>
      </c>
      <c r="C321" s="15" t="s">
        <v>298</v>
      </c>
      <c r="D321" s="226">
        <v>1</v>
      </c>
      <c r="E321" s="8" t="s">
        <v>88</v>
      </c>
      <c r="F321" s="454"/>
      <c r="G321" s="455"/>
      <c r="H321" s="195">
        <f t="shared" si="13"/>
        <v>0</v>
      </c>
      <c r="I321" s="24"/>
    </row>
    <row r="322" spans="1:16" s="260" customFormat="1" ht="12.75" customHeight="1">
      <c r="A322" s="14"/>
      <c r="B322" s="393" t="s">
        <v>206</v>
      </c>
      <c r="C322" s="15" t="s">
        <v>297</v>
      </c>
      <c r="D322" s="226">
        <v>1</v>
      </c>
      <c r="E322" s="8" t="s">
        <v>88</v>
      </c>
      <c r="F322" s="454"/>
      <c r="G322" s="455"/>
      <c r="H322" s="195">
        <f>SUM(F322,G322)*D322</f>
        <v>0</v>
      </c>
      <c r="I322" s="24"/>
      <c r="J322" s="20"/>
      <c r="K322" s="20"/>
      <c r="L322" s="20"/>
      <c r="M322" s="20"/>
      <c r="N322" s="20"/>
      <c r="O322" s="20"/>
      <c r="P322" s="20"/>
    </row>
    <row r="323" spans="1:9" s="260" customFormat="1" ht="12.75" customHeight="1">
      <c r="A323" s="14"/>
      <c r="B323" s="393" t="s">
        <v>207</v>
      </c>
      <c r="C323" s="15" t="s">
        <v>296</v>
      </c>
      <c r="D323" s="226">
        <v>1</v>
      </c>
      <c r="E323" s="8" t="s">
        <v>88</v>
      </c>
      <c r="F323" s="454"/>
      <c r="G323" s="455"/>
      <c r="H323" s="195">
        <f>SUM(F323,G323)*D323</f>
        <v>0</v>
      </c>
      <c r="I323" s="24"/>
    </row>
    <row r="324" spans="1:16" s="153" customFormat="1" ht="12.75">
      <c r="A324" s="116"/>
      <c r="B324" s="393" t="s">
        <v>208</v>
      </c>
      <c r="C324" s="141" t="s">
        <v>307</v>
      </c>
      <c r="D324" s="235">
        <v>2</v>
      </c>
      <c r="E324" s="119" t="s">
        <v>88</v>
      </c>
      <c r="F324" s="283"/>
      <c r="G324" s="284"/>
      <c r="H324" s="195">
        <f t="shared" si="13"/>
        <v>0</v>
      </c>
      <c r="I324" s="24"/>
      <c r="J324" s="260"/>
      <c r="K324" s="260"/>
      <c r="L324" s="260"/>
      <c r="M324" s="260"/>
      <c r="N324" s="260"/>
      <c r="O324" s="260"/>
      <c r="P324" s="260"/>
    </row>
    <row r="325" spans="1:9" s="153" customFormat="1" ht="12.75" customHeight="1">
      <c r="A325" s="116"/>
      <c r="B325" s="393" t="s">
        <v>221</v>
      </c>
      <c r="C325" s="141" t="s">
        <v>311</v>
      </c>
      <c r="D325" s="235">
        <v>2</v>
      </c>
      <c r="E325" s="119" t="s">
        <v>88</v>
      </c>
      <c r="F325" s="283"/>
      <c r="G325" s="284"/>
      <c r="H325" s="195">
        <f t="shared" si="13"/>
        <v>0</v>
      </c>
      <c r="I325" s="24"/>
    </row>
    <row r="326" spans="1:9" s="153" customFormat="1" ht="12.75">
      <c r="A326" s="116"/>
      <c r="B326" s="393" t="s">
        <v>228</v>
      </c>
      <c r="C326" s="141" t="s">
        <v>312</v>
      </c>
      <c r="D326" s="235">
        <v>2</v>
      </c>
      <c r="E326" s="119" t="s">
        <v>88</v>
      </c>
      <c r="F326" s="283"/>
      <c r="G326" s="284"/>
      <c r="H326" s="195">
        <f t="shared" si="13"/>
        <v>0</v>
      </c>
      <c r="I326" s="24"/>
    </row>
    <row r="327" spans="1:9" s="153" customFormat="1" ht="12.75">
      <c r="A327" s="116"/>
      <c r="B327" s="393" t="s">
        <v>101</v>
      </c>
      <c r="C327" s="37" t="s">
        <v>494</v>
      </c>
      <c r="D327" s="235">
        <v>130</v>
      </c>
      <c r="E327" s="119" t="s">
        <v>88</v>
      </c>
      <c r="F327" s="283"/>
      <c r="G327" s="284"/>
      <c r="H327" s="195">
        <f t="shared" si="13"/>
        <v>0</v>
      </c>
      <c r="I327" s="24"/>
    </row>
    <row r="328" spans="1:16" s="20" customFormat="1" ht="12.75">
      <c r="A328" s="14"/>
      <c r="B328" s="393" t="s">
        <v>171</v>
      </c>
      <c r="C328" s="140" t="s">
        <v>326</v>
      </c>
      <c r="D328" s="226">
        <v>8</v>
      </c>
      <c r="E328" s="8" t="s">
        <v>88</v>
      </c>
      <c r="F328" s="454"/>
      <c r="G328" s="455"/>
      <c r="H328" s="197">
        <f t="shared" si="13"/>
        <v>0</v>
      </c>
      <c r="I328" s="24"/>
      <c r="J328" s="153"/>
      <c r="K328" s="153"/>
      <c r="L328" s="153"/>
      <c r="M328" s="153"/>
      <c r="N328" s="153"/>
      <c r="O328" s="153"/>
      <c r="P328" s="153"/>
    </row>
    <row r="329" spans="1:9" s="20" customFormat="1" ht="12.75">
      <c r="A329" s="14"/>
      <c r="B329" s="393" t="s">
        <v>232</v>
      </c>
      <c r="C329" s="140" t="s">
        <v>327</v>
      </c>
      <c r="D329" s="226">
        <v>8</v>
      </c>
      <c r="E329" s="8" t="s">
        <v>88</v>
      </c>
      <c r="F329" s="454"/>
      <c r="G329" s="455"/>
      <c r="H329" s="197">
        <f t="shared" si="13"/>
        <v>0</v>
      </c>
      <c r="I329" s="24"/>
    </row>
    <row r="330" spans="1:9" s="20" customFormat="1" ht="12.75">
      <c r="A330" s="14"/>
      <c r="B330" s="393" t="s">
        <v>233</v>
      </c>
      <c r="C330" s="15" t="s">
        <v>75</v>
      </c>
      <c r="D330" s="7"/>
      <c r="E330" s="8"/>
      <c r="F330" s="93"/>
      <c r="G330" s="173"/>
      <c r="H330" s="195"/>
      <c r="I330" s="24"/>
    </row>
    <row r="331" spans="1:9" s="20" customFormat="1" ht="25.5">
      <c r="A331" s="14"/>
      <c r="B331" s="394" t="s">
        <v>324</v>
      </c>
      <c r="C331" s="141" t="s">
        <v>272</v>
      </c>
      <c r="D331" s="235">
        <v>6</v>
      </c>
      <c r="E331" s="119" t="s">
        <v>88</v>
      </c>
      <c r="F331" s="283"/>
      <c r="G331" s="284"/>
      <c r="H331" s="195">
        <f>SUM(F331,G331)*D331</f>
        <v>0</v>
      </c>
      <c r="I331" s="24"/>
    </row>
    <row r="332" spans="1:9" s="20" customFormat="1" ht="25.5">
      <c r="A332" s="14"/>
      <c r="B332" s="394" t="s">
        <v>325</v>
      </c>
      <c r="C332" s="141" t="s">
        <v>273</v>
      </c>
      <c r="D332" s="235">
        <v>6</v>
      </c>
      <c r="E332" s="119" t="s">
        <v>88</v>
      </c>
      <c r="F332" s="283"/>
      <c r="G332" s="284"/>
      <c r="H332" s="195">
        <f>SUM(F332,G332)*D332</f>
        <v>0</v>
      </c>
      <c r="I332" s="24"/>
    </row>
    <row r="333" spans="1:9" s="20" customFormat="1" ht="12.75" customHeight="1">
      <c r="A333" s="116"/>
      <c r="B333" s="391" t="s">
        <v>323</v>
      </c>
      <c r="C333" s="154" t="s">
        <v>65</v>
      </c>
      <c r="D333" s="236"/>
      <c r="E333" s="155"/>
      <c r="F333" s="156"/>
      <c r="G333" s="183"/>
      <c r="H333" s="195"/>
      <c r="I333" s="24"/>
    </row>
    <row r="334" spans="1:9" s="20" customFormat="1" ht="12.75" customHeight="1">
      <c r="A334" s="116"/>
      <c r="B334" s="391" t="s">
        <v>492</v>
      </c>
      <c r="C334" s="154" t="s">
        <v>66</v>
      </c>
      <c r="D334" s="236">
        <v>1</v>
      </c>
      <c r="E334" s="119" t="s">
        <v>88</v>
      </c>
      <c r="F334" s="283"/>
      <c r="G334" s="284"/>
      <c r="H334" s="195">
        <f>SUM(F334,G334)*D334</f>
        <v>0</v>
      </c>
      <c r="I334" s="24"/>
    </row>
    <row r="335" spans="1:9" s="20" customFormat="1" ht="12.75">
      <c r="A335" s="116"/>
      <c r="B335" s="391" t="s">
        <v>493</v>
      </c>
      <c r="C335" s="154" t="s">
        <v>67</v>
      </c>
      <c r="D335" s="236">
        <v>1</v>
      </c>
      <c r="E335" s="155" t="s">
        <v>88</v>
      </c>
      <c r="F335" s="283"/>
      <c r="G335" s="284"/>
      <c r="H335" s="195">
        <f>SUM(F335,G335)*D335</f>
        <v>0</v>
      </c>
      <c r="I335" s="24"/>
    </row>
    <row r="336" spans="1:16" s="129" customFormat="1" ht="12.75">
      <c r="A336" s="14"/>
      <c r="B336" s="391" t="s">
        <v>478</v>
      </c>
      <c r="C336" s="157" t="s">
        <v>216</v>
      </c>
      <c r="D336" s="237">
        <v>9</v>
      </c>
      <c r="E336" s="158" t="s">
        <v>88</v>
      </c>
      <c r="F336" s="454"/>
      <c r="G336" s="455"/>
      <c r="H336" s="195">
        <f>SUM(F336,G336)*D336</f>
        <v>0</v>
      </c>
      <c r="I336" s="24"/>
      <c r="J336" s="20"/>
      <c r="K336" s="20"/>
      <c r="L336" s="20"/>
      <c r="M336" s="20"/>
      <c r="N336" s="20"/>
      <c r="O336" s="20"/>
      <c r="P336" s="20"/>
    </row>
    <row r="337" spans="1:16" s="20" customFormat="1" ht="12.75">
      <c r="A337" s="146"/>
      <c r="B337" s="409"/>
      <c r="C337" s="51" t="s">
        <v>147</v>
      </c>
      <c r="D337" s="47"/>
      <c r="E337" s="100"/>
      <c r="F337" s="91">
        <f>SUMPRODUCT(D289:D336,F289:F336)</f>
        <v>0</v>
      </c>
      <c r="G337" s="200">
        <f>SUMPRODUCT(D289:D336,G289:G336)</f>
        <v>0</v>
      </c>
      <c r="H337" s="208">
        <f>SUM(H289:H336)</f>
        <v>0</v>
      </c>
      <c r="I337" s="24"/>
      <c r="J337" s="129"/>
      <c r="K337" s="129"/>
      <c r="L337" s="129"/>
      <c r="M337" s="129"/>
      <c r="N337" s="129"/>
      <c r="O337" s="129"/>
      <c r="P337" s="129"/>
    </row>
    <row r="338" spans="1:16" s="23" customFormat="1" ht="12.75" customHeight="1">
      <c r="A338" s="147"/>
      <c r="B338" s="410" t="s">
        <v>148</v>
      </c>
      <c r="C338" s="50" t="s">
        <v>149</v>
      </c>
      <c r="D338" s="148"/>
      <c r="E338" s="48"/>
      <c r="F338" s="92"/>
      <c r="G338" s="202"/>
      <c r="H338" s="210"/>
      <c r="I338" s="32"/>
      <c r="J338" s="20"/>
      <c r="K338" s="20"/>
      <c r="L338" s="20"/>
      <c r="M338" s="20"/>
      <c r="N338" s="20"/>
      <c r="O338" s="20"/>
      <c r="P338" s="20"/>
    </row>
    <row r="339" spans="1:9" s="23" customFormat="1" ht="12.75">
      <c r="A339" s="10"/>
      <c r="B339" s="407">
        <v>1</v>
      </c>
      <c r="C339" s="12" t="s">
        <v>150</v>
      </c>
      <c r="D339" s="1"/>
      <c r="E339" s="2"/>
      <c r="F339" s="88"/>
      <c r="G339" s="204"/>
      <c r="H339" s="205"/>
      <c r="I339" s="32"/>
    </row>
    <row r="340" spans="1:16" s="69" customFormat="1" ht="12.75" customHeight="1">
      <c r="A340" s="62"/>
      <c r="B340" s="391" t="s">
        <v>78</v>
      </c>
      <c r="C340" s="37" t="s">
        <v>68</v>
      </c>
      <c r="D340" s="68"/>
      <c r="E340" s="38"/>
      <c r="F340" s="87"/>
      <c r="G340" s="181"/>
      <c r="H340" s="207"/>
      <c r="J340" s="23"/>
      <c r="K340" s="23"/>
      <c r="L340" s="23"/>
      <c r="M340" s="23"/>
      <c r="N340" s="23"/>
      <c r="O340" s="23"/>
      <c r="P340" s="23"/>
    </row>
    <row r="341" spans="1:16" s="63" customFormat="1" ht="38.25">
      <c r="A341" s="62"/>
      <c r="B341" s="391" t="s">
        <v>151</v>
      </c>
      <c r="C341" s="71" t="s">
        <v>69</v>
      </c>
      <c r="D341" s="261">
        <v>22</v>
      </c>
      <c r="E341" s="38" t="s">
        <v>88</v>
      </c>
      <c r="F341" s="253"/>
      <c r="G341" s="254"/>
      <c r="H341" s="207">
        <f>SUM(F341,G341)*D341</f>
        <v>0</v>
      </c>
      <c r="I341" s="66"/>
      <c r="J341" s="69"/>
      <c r="K341" s="69"/>
      <c r="L341" s="69"/>
      <c r="M341" s="69"/>
      <c r="N341" s="69"/>
      <c r="O341" s="69"/>
      <c r="P341" s="69"/>
    </row>
    <row r="342" spans="1:16" s="20" customFormat="1" ht="12.75">
      <c r="A342" s="116"/>
      <c r="B342" s="404" t="s">
        <v>94</v>
      </c>
      <c r="C342" s="141" t="s">
        <v>274</v>
      </c>
      <c r="D342" s="159"/>
      <c r="E342" s="119"/>
      <c r="F342" s="120"/>
      <c r="G342" s="179"/>
      <c r="H342" s="195"/>
      <c r="I342" s="66"/>
      <c r="J342" s="63"/>
      <c r="K342" s="63"/>
      <c r="L342" s="63"/>
      <c r="M342" s="63"/>
      <c r="N342" s="63"/>
      <c r="O342" s="63"/>
      <c r="P342" s="63"/>
    </row>
    <row r="343" spans="1:9" s="20" customFormat="1" ht="25.5">
      <c r="A343" s="116"/>
      <c r="B343" s="404" t="s">
        <v>277</v>
      </c>
      <c r="C343" s="160" t="s">
        <v>70</v>
      </c>
      <c r="D343" s="262">
        <v>1</v>
      </c>
      <c r="E343" s="119" t="s">
        <v>114</v>
      </c>
      <c r="F343" s="283"/>
      <c r="G343" s="284"/>
      <c r="H343" s="195">
        <f>SUM(F343,G343)*D343</f>
        <v>0</v>
      </c>
      <c r="I343" s="66"/>
    </row>
    <row r="344" spans="1:16" s="153" customFormat="1" ht="12.75" customHeight="1">
      <c r="A344" s="116"/>
      <c r="B344" s="404" t="s">
        <v>278</v>
      </c>
      <c r="C344" s="117" t="s">
        <v>71</v>
      </c>
      <c r="D344" s="262">
        <v>8</v>
      </c>
      <c r="E344" s="119" t="s">
        <v>87</v>
      </c>
      <c r="F344" s="283"/>
      <c r="G344" s="284"/>
      <c r="H344" s="195">
        <f>SUM(F344,G344)*D344</f>
        <v>0</v>
      </c>
      <c r="I344" s="66"/>
      <c r="J344" s="20"/>
      <c r="K344" s="20"/>
      <c r="L344" s="20"/>
      <c r="M344" s="20"/>
      <c r="N344" s="20"/>
      <c r="O344" s="20"/>
      <c r="P344" s="20"/>
    </row>
    <row r="345" spans="1:9" s="153" customFormat="1" ht="12.75" customHeight="1">
      <c r="A345" s="116"/>
      <c r="B345" s="404" t="s">
        <v>279</v>
      </c>
      <c r="C345" s="141" t="s">
        <v>244</v>
      </c>
      <c r="D345" s="262">
        <v>8</v>
      </c>
      <c r="E345" s="119" t="s">
        <v>87</v>
      </c>
      <c r="F345" s="283"/>
      <c r="G345" s="284"/>
      <c r="H345" s="195">
        <f>SUM(F345,G345)*D345</f>
        <v>0</v>
      </c>
      <c r="I345" s="66"/>
    </row>
    <row r="346" spans="1:9" s="153" customFormat="1" ht="12.75" customHeight="1">
      <c r="A346" s="116"/>
      <c r="B346" s="404" t="s">
        <v>280</v>
      </c>
      <c r="C346" s="117" t="s">
        <v>72</v>
      </c>
      <c r="D346" s="235">
        <v>8</v>
      </c>
      <c r="E346" s="119" t="s">
        <v>88</v>
      </c>
      <c r="F346" s="283"/>
      <c r="G346" s="284"/>
      <c r="H346" s="195">
        <f>SUM(F346,G346)*D346</f>
        <v>0</v>
      </c>
      <c r="I346" s="66"/>
    </row>
    <row r="347" spans="1:9" s="153" customFormat="1" ht="12.75" customHeight="1">
      <c r="A347" s="116"/>
      <c r="B347" s="407" t="s">
        <v>95</v>
      </c>
      <c r="C347" s="12" t="s">
        <v>404</v>
      </c>
      <c r="D347" s="1"/>
      <c r="E347" s="2"/>
      <c r="F347" s="88"/>
      <c r="G347" s="88"/>
      <c r="H347" s="241"/>
      <c r="I347" s="66"/>
    </row>
    <row r="348" spans="1:9" s="153" customFormat="1" ht="12.75" customHeight="1">
      <c r="A348" s="116"/>
      <c r="B348" s="407" t="s">
        <v>1</v>
      </c>
      <c r="C348" s="243" t="s">
        <v>499</v>
      </c>
      <c r="D348" s="231">
        <v>15</v>
      </c>
      <c r="E348" s="2" t="s">
        <v>87</v>
      </c>
      <c r="F348" s="462"/>
      <c r="G348" s="462"/>
      <c r="H348" s="241">
        <f>SUM(F348,G348)*D348</f>
        <v>0</v>
      </c>
      <c r="I348" s="66"/>
    </row>
    <row r="349" spans="1:9" s="153" customFormat="1" ht="12.75" customHeight="1">
      <c r="A349" s="116"/>
      <c r="B349" s="407" t="s">
        <v>2</v>
      </c>
      <c r="C349" s="243" t="s">
        <v>405</v>
      </c>
      <c r="D349" s="231">
        <v>6</v>
      </c>
      <c r="E349" s="240" t="s">
        <v>114</v>
      </c>
      <c r="F349" s="462"/>
      <c r="G349" s="462"/>
      <c r="H349" s="241">
        <f>SUM(F349,G349)*D349</f>
        <v>0</v>
      </c>
      <c r="I349" s="66"/>
    </row>
    <row r="350" spans="1:16" s="20" customFormat="1" ht="12.75">
      <c r="A350" s="11"/>
      <c r="B350" s="393">
        <v>2</v>
      </c>
      <c r="C350" s="15" t="s">
        <v>60</v>
      </c>
      <c r="D350" s="3"/>
      <c r="E350" s="4"/>
      <c r="F350" s="90"/>
      <c r="G350" s="180"/>
      <c r="H350" s="211"/>
      <c r="I350" s="66"/>
      <c r="J350" s="153"/>
      <c r="K350" s="153"/>
      <c r="L350" s="153"/>
      <c r="M350" s="153"/>
      <c r="N350" s="153"/>
      <c r="O350" s="153"/>
      <c r="P350" s="153"/>
    </row>
    <row r="351" spans="1:9" s="20" customFormat="1" ht="12.75" customHeight="1">
      <c r="A351" s="14"/>
      <c r="B351" s="393" t="s">
        <v>93</v>
      </c>
      <c r="C351" s="15" t="s">
        <v>41</v>
      </c>
      <c r="D351" s="7"/>
      <c r="E351" s="8"/>
      <c r="F351" s="246"/>
      <c r="G351" s="173"/>
      <c r="H351" s="197"/>
      <c r="I351" s="66"/>
    </row>
    <row r="352" spans="1:16" s="133" customFormat="1" ht="12.75">
      <c r="A352" s="161"/>
      <c r="B352" s="416" t="s">
        <v>117</v>
      </c>
      <c r="C352" s="131" t="s">
        <v>227</v>
      </c>
      <c r="D352" s="226">
        <v>14</v>
      </c>
      <c r="E352" s="132" t="s">
        <v>92</v>
      </c>
      <c r="F352" s="454"/>
      <c r="G352" s="455"/>
      <c r="H352" s="197">
        <f>SUM(F352,G352)*D352</f>
        <v>0</v>
      </c>
      <c r="J352" s="20"/>
      <c r="K352" s="20"/>
      <c r="L352" s="20"/>
      <c r="M352" s="20"/>
      <c r="N352" s="20"/>
      <c r="O352" s="20"/>
      <c r="P352" s="20"/>
    </row>
    <row r="353" spans="1:16" s="20" customFormat="1" ht="12.75">
      <c r="A353" s="14"/>
      <c r="B353" s="416" t="s">
        <v>118</v>
      </c>
      <c r="C353" s="6" t="s">
        <v>766</v>
      </c>
      <c r="D353" s="226">
        <v>8</v>
      </c>
      <c r="E353" s="8" t="s">
        <v>92</v>
      </c>
      <c r="F353" s="454"/>
      <c r="G353" s="455"/>
      <c r="H353" s="197">
        <f>SUM(F353,G353)*D353</f>
        <v>0</v>
      </c>
      <c r="I353" s="66"/>
      <c r="J353" s="133"/>
      <c r="K353" s="133"/>
      <c r="L353" s="133"/>
      <c r="M353" s="133"/>
      <c r="N353" s="133"/>
      <c r="O353" s="133"/>
      <c r="P353" s="133"/>
    </row>
    <row r="354" spans="1:9" s="20" customFormat="1" ht="12.75">
      <c r="A354" s="14"/>
      <c r="B354" s="416" t="s">
        <v>119</v>
      </c>
      <c r="C354" s="6" t="s">
        <v>1042</v>
      </c>
      <c r="D354" s="226">
        <v>24</v>
      </c>
      <c r="E354" s="132" t="s">
        <v>92</v>
      </c>
      <c r="F354" s="454"/>
      <c r="G354" s="455"/>
      <c r="H354" s="197">
        <f>SUM(F354,G354)*D354</f>
        <v>0</v>
      </c>
      <c r="I354" s="66"/>
    </row>
    <row r="355" spans="1:9" s="20" customFormat="1" ht="12.75">
      <c r="A355" s="14"/>
      <c r="B355" s="393">
        <v>3</v>
      </c>
      <c r="C355" s="15" t="s">
        <v>281</v>
      </c>
      <c r="D355" s="7"/>
      <c r="E355" s="8"/>
      <c r="F355" s="93"/>
      <c r="G355" s="173"/>
      <c r="H355" s="195"/>
      <c r="I355" s="66"/>
    </row>
    <row r="356" spans="1:9" s="20" customFormat="1" ht="12.75">
      <c r="A356" s="14"/>
      <c r="B356" s="404" t="s">
        <v>105</v>
      </c>
      <c r="C356" s="140" t="s">
        <v>282</v>
      </c>
      <c r="D356" s="226">
        <v>2</v>
      </c>
      <c r="E356" s="8" t="s">
        <v>88</v>
      </c>
      <c r="F356" s="454"/>
      <c r="G356" s="455"/>
      <c r="H356" s="195">
        <f>SUM(F356,G356)*D356</f>
        <v>0</v>
      </c>
      <c r="I356" s="66"/>
    </row>
    <row r="357" spans="1:9" s="20" customFormat="1" ht="12.75">
      <c r="A357" s="14"/>
      <c r="B357" s="404" t="s">
        <v>219</v>
      </c>
      <c r="C357" s="328" t="s">
        <v>842</v>
      </c>
      <c r="D357" s="226">
        <v>6</v>
      </c>
      <c r="E357" s="162" t="s">
        <v>88</v>
      </c>
      <c r="F357" s="454"/>
      <c r="G357" s="455"/>
      <c r="H357" s="195">
        <f>SUM(F357,G357)*D357</f>
        <v>0</v>
      </c>
      <c r="I357" s="66"/>
    </row>
    <row r="358" spans="1:9" s="20" customFormat="1" ht="12.75">
      <c r="A358" s="14"/>
      <c r="B358" s="404" t="s">
        <v>223</v>
      </c>
      <c r="C358" s="328" t="s">
        <v>843</v>
      </c>
      <c r="D358" s="226">
        <v>4</v>
      </c>
      <c r="E358" s="162" t="s">
        <v>88</v>
      </c>
      <c r="F358" s="469"/>
      <c r="G358" s="470"/>
      <c r="H358" s="195">
        <f>SUM(F358,G358)*D358</f>
        <v>0</v>
      </c>
      <c r="I358" s="66"/>
    </row>
    <row r="359" spans="1:9" s="20" customFormat="1" ht="12.75">
      <c r="A359" s="14"/>
      <c r="B359" s="404" t="s">
        <v>387</v>
      </c>
      <c r="C359" s="140" t="s">
        <v>283</v>
      </c>
      <c r="D359" s="226">
        <v>4</v>
      </c>
      <c r="E359" s="8" t="s">
        <v>88</v>
      </c>
      <c r="F359" s="454"/>
      <c r="G359" s="455"/>
      <c r="H359" s="195">
        <f>SUM(F359,G359)*D359</f>
        <v>0</v>
      </c>
      <c r="I359" s="66"/>
    </row>
    <row r="360" spans="1:9" s="20" customFormat="1" ht="12.75" customHeight="1">
      <c r="A360" s="11"/>
      <c r="B360" s="417">
        <v>4</v>
      </c>
      <c r="C360" s="15" t="s">
        <v>76</v>
      </c>
      <c r="D360" s="7"/>
      <c r="E360" s="8"/>
      <c r="F360" s="93"/>
      <c r="G360" s="173"/>
      <c r="H360" s="195"/>
      <c r="I360" s="66"/>
    </row>
    <row r="361" spans="1:16" s="145" customFormat="1" ht="12.75" customHeight="1">
      <c r="A361" s="11"/>
      <c r="B361" s="418" t="s">
        <v>106</v>
      </c>
      <c r="C361" s="141" t="s">
        <v>224</v>
      </c>
      <c r="D361" s="118"/>
      <c r="E361" s="119"/>
      <c r="F361" s="120"/>
      <c r="G361" s="179"/>
      <c r="H361" s="195"/>
      <c r="I361" s="66"/>
      <c r="J361" s="20"/>
      <c r="K361" s="20"/>
      <c r="L361" s="20"/>
      <c r="M361" s="20"/>
      <c r="N361" s="20"/>
      <c r="O361" s="20"/>
      <c r="P361" s="20"/>
    </row>
    <row r="362" spans="1:16" s="20" customFormat="1" ht="12.75">
      <c r="A362" s="11"/>
      <c r="B362" s="404" t="s">
        <v>245</v>
      </c>
      <c r="C362" s="163" t="s">
        <v>212</v>
      </c>
      <c r="D362" s="226">
        <v>32</v>
      </c>
      <c r="E362" s="119" t="s">
        <v>88</v>
      </c>
      <c r="F362" s="283"/>
      <c r="G362" s="248" t="s">
        <v>100</v>
      </c>
      <c r="H362" s="195">
        <f>SUM(F362,G362)*D362</f>
        <v>0</v>
      </c>
      <c r="I362" s="66"/>
      <c r="J362" s="145"/>
      <c r="K362" s="145"/>
      <c r="L362" s="145"/>
      <c r="M362" s="145"/>
      <c r="N362" s="145"/>
      <c r="O362" s="145"/>
      <c r="P362" s="145"/>
    </row>
    <row r="363" spans="1:9" s="20" customFormat="1" ht="12.75">
      <c r="A363" s="11"/>
      <c r="B363" s="404" t="s">
        <v>242</v>
      </c>
      <c r="C363" s="141" t="s">
        <v>225</v>
      </c>
      <c r="D363" s="226">
        <v>3</v>
      </c>
      <c r="E363" s="119" t="s">
        <v>88</v>
      </c>
      <c r="F363" s="283"/>
      <c r="G363" s="248" t="s">
        <v>100</v>
      </c>
      <c r="H363" s="195">
        <f>SUM(F363,G363)*D363</f>
        <v>0</v>
      </c>
      <c r="I363" s="66"/>
    </row>
    <row r="364" spans="1:9" s="20" customFormat="1" ht="12.75">
      <c r="A364" s="11"/>
      <c r="B364" s="391" t="s">
        <v>250</v>
      </c>
      <c r="C364" s="6" t="s">
        <v>437</v>
      </c>
      <c r="D364" s="1"/>
      <c r="E364" s="2"/>
      <c r="F364" s="1"/>
      <c r="G364" s="1"/>
      <c r="H364" s="267"/>
      <c r="I364" s="66"/>
    </row>
    <row r="365" spans="1:9" s="20" customFormat="1" ht="12.75">
      <c r="A365" s="11"/>
      <c r="B365" s="391" t="s">
        <v>438</v>
      </c>
      <c r="C365" s="6" t="s">
        <v>435</v>
      </c>
      <c r="D365" s="1">
        <v>4</v>
      </c>
      <c r="E365" s="2" t="s">
        <v>88</v>
      </c>
      <c r="F365" s="462"/>
      <c r="G365" s="257" t="s">
        <v>141</v>
      </c>
      <c r="H365" s="241">
        <f>SUM(F365,G365)*D365</f>
        <v>0</v>
      </c>
      <c r="I365" s="66"/>
    </row>
    <row r="366" spans="1:9" s="20" customFormat="1" ht="12.75">
      <c r="A366" s="11"/>
      <c r="B366" s="391" t="s">
        <v>439</v>
      </c>
      <c r="C366" s="225" t="s">
        <v>436</v>
      </c>
      <c r="D366" s="1">
        <v>4</v>
      </c>
      <c r="E366" s="2" t="s">
        <v>88</v>
      </c>
      <c r="F366" s="462"/>
      <c r="G366" s="462"/>
      <c r="H366" s="241">
        <f>SUM(F366,G366)*D366</f>
        <v>0</v>
      </c>
      <c r="I366" s="66"/>
    </row>
    <row r="367" spans="1:9" s="20" customFormat="1" ht="12.75">
      <c r="A367" s="164"/>
      <c r="B367" s="391" t="s">
        <v>251</v>
      </c>
      <c r="C367" s="264" t="s">
        <v>453</v>
      </c>
      <c r="D367" s="235">
        <v>6</v>
      </c>
      <c r="E367" s="119" t="s">
        <v>87</v>
      </c>
      <c r="F367" s="454"/>
      <c r="G367" s="455"/>
      <c r="H367" s="195">
        <f>SUM(F367,G367)*D367</f>
        <v>0</v>
      </c>
      <c r="I367" s="66"/>
    </row>
    <row r="368" spans="1:9" s="20" customFormat="1" ht="12.75" customHeight="1">
      <c r="A368" s="164"/>
      <c r="B368" s="391" t="s">
        <v>252</v>
      </c>
      <c r="C368" s="225" t="s">
        <v>765</v>
      </c>
      <c r="D368" s="226">
        <v>70</v>
      </c>
      <c r="E368" s="8" t="s">
        <v>87</v>
      </c>
      <c r="F368" s="454"/>
      <c r="G368" s="455"/>
      <c r="H368" s="195">
        <f>SUM(F368,G368)*D368</f>
        <v>0</v>
      </c>
      <c r="I368" s="66"/>
    </row>
    <row r="369" spans="1:9" s="20" customFormat="1" ht="12.75" customHeight="1">
      <c r="A369" s="164"/>
      <c r="B369" s="391" t="s">
        <v>440</v>
      </c>
      <c r="C369" s="37" t="s">
        <v>408</v>
      </c>
      <c r="D369" s="68"/>
      <c r="E369" s="38"/>
      <c r="F369" s="87"/>
      <c r="G369" s="87"/>
      <c r="H369" s="244"/>
      <c r="I369" s="66"/>
    </row>
    <row r="370" spans="1:9" s="20" customFormat="1" ht="12.75" customHeight="1">
      <c r="A370" s="164"/>
      <c r="B370" s="391" t="s">
        <v>441</v>
      </c>
      <c r="C370" s="270" t="s">
        <v>495</v>
      </c>
      <c r="D370" s="1">
        <v>1</v>
      </c>
      <c r="E370" s="2" t="s">
        <v>131</v>
      </c>
      <c r="F370" s="466"/>
      <c r="G370" s="466"/>
      <c r="H370" s="205">
        <f>SUM(F370,G370)*D370</f>
        <v>0</v>
      </c>
      <c r="I370" s="66"/>
    </row>
    <row r="371" spans="1:9" s="20" customFormat="1" ht="12.75" customHeight="1">
      <c r="A371" s="164"/>
      <c r="B371" s="391" t="s">
        <v>442</v>
      </c>
      <c r="C371" s="269" t="s">
        <v>496</v>
      </c>
      <c r="D371" s="68">
        <v>1</v>
      </c>
      <c r="E371" s="38" t="s">
        <v>131</v>
      </c>
      <c r="F371" s="253"/>
      <c r="G371" s="253"/>
      <c r="H371" s="245">
        <f>SUM(F371,G371)*D371</f>
        <v>0</v>
      </c>
      <c r="I371" s="66"/>
    </row>
    <row r="372" spans="1:9" s="20" customFormat="1" ht="12.75" customHeight="1">
      <c r="A372" s="164"/>
      <c r="B372" s="391" t="s">
        <v>454</v>
      </c>
      <c r="C372" s="269" t="s">
        <v>497</v>
      </c>
      <c r="D372" s="68">
        <v>1</v>
      </c>
      <c r="E372" s="38" t="s">
        <v>131</v>
      </c>
      <c r="F372" s="253"/>
      <c r="G372" s="253"/>
      <c r="H372" s="245">
        <f>SUM(F372,G372)*D372</f>
        <v>0</v>
      </c>
      <c r="I372" s="66"/>
    </row>
    <row r="373" spans="1:9" s="20" customFormat="1" ht="27" customHeight="1">
      <c r="A373" s="11"/>
      <c r="B373" s="391" t="s">
        <v>443</v>
      </c>
      <c r="C373" s="141" t="s">
        <v>226</v>
      </c>
      <c r="D373" s="226">
        <v>1</v>
      </c>
      <c r="E373" s="119" t="s">
        <v>131</v>
      </c>
      <c r="F373" s="248" t="s">
        <v>100</v>
      </c>
      <c r="G373" s="284"/>
      <c r="H373" s="195">
        <f>SUM(F373,G373)*D373</f>
        <v>0</v>
      </c>
      <c r="I373" s="66"/>
    </row>
    <row r="374" spans="1:9" s="20" customFormat="1" ht="12.75">
      <c r="A374" s="146"/>
      <c r="B374" s="419"/>
      <c r="C374" s="51" t="s">
        <v>152</v>
      </c>
      <c r="D374" s="47"/>
      <c r="E374" s="100"/>
      <c r="F374" s="91">
        <f>SUMPRODUCT(D340:D373,F340:F373)</f>
        <v>0</v>
      </c>
      <c r="G374" s="200">
        <f>SUMPRODUCT(D340:D373,G340:G373)</f>
        <v>0</v>
      </c>
      <c r="H374" s="208">
        <f>SUM(H340:H373)</f>
        <v>0</v>
      </c>
      <c r="I374" s="165"/>
    </row>
    <row r="375" spans="1:9" s="20" customFormat="1" ht="12.75">
      <c r="A375" s="147"/>
      <c r="B375" s="414" t="s">
        <v>153</v>
      </c>
      <c r="C375" s="53" t="s">
        <v>159</v>
      </c>
      <c r="D375" s="148"/>
      <c r="E375" s="48"/>
      <c r="F375" s="92"/>
      <c r="G375" s="202"/>
      <c r="H375" s="209"/>
      <c r="I375" s="165"/>
    </row>
    <row r="376" spans="1:9" s="20" customFormat="1" ht="12.75">
      <c r="A376" s="11"/>
      <c r="B376" s="394">
        <v>1</v>
      </c>
      <c r="C376" s="6" t="s">
        <v>388</v>
      </c>
      <c r="D376" s="1"/>
      <c r="E376" s="2"/>
      <c r="F376" s="204"/>
      <c r="G376" s="204"/>
      <c r="H376" s="238"/>
      <c r="I376" s="165"/>
    </row>
    <row r="377" spans="1:9" s="20" customFormat="1" ht="12.75">
      <c r="A377" s="11"/>
      <c r="B377" s="394" t="s">
        <v>78</v>
      </c>
      <c r="C377" s="225" t="s">
        <v>389</v>
      </c>
      <c r="D377" s="231">
        <v>2</v>
      </c>
      <c r="E377" s="240" t="s">
        <v>88</v>
      </c>
      <c r="F377" s="462"/>
      <c r="G377" s="462"/>
      <c r="H377" s="241">
        <f aca="true" t="shared" si="14" ref="H377:H387">SUM(F377,G377)*D377</f>
        <v>0</v>
      </c>
      <c r="I377" s="165"/>
    </row>
    <row r="378" spans="1:9" s="20" customFormat="1" ht="12.75">
      <c r="A378" s="11"/>
      <c r="B378" s="394" t="s">
        <v>94</v>
      </c>
      <c r="C378" s="243" t="s">
        <v>417</v>
      </c>
      <c r="D378" s="231">
        <v>4</v>
      </c>
      <c r="E378" s="240" t="s">
        <v>88</v>
      </c>
      <c r="F378" s="462"/>
      <c r="G378" s="466"/>
      <c r="H378" s="205">
        <f>SUM(F378,G378)*D378</f>
        <v>0</v>
      </c>
      <c r="I378" s="165"/>
    </row>
    <row r="379" spans="1:9" s="20" customFormat="1" ht="12.75">
      <c r="A379" s="11"/>
      <c r="B379" s="394" t="s">
        <v>95</v>
      </c>
      <c r="C379" s="243" t="s">
        <v>418</v>
      </c>
      <c r="D379" s="231">
        <v>2</v>
      </c>
      <c r="E379" s="240" t="s">
        <v>88</v>
      </c>
      <c r="F379" s="462"/>
      <c r="G379" s="466"/>
      <c r="H379" s="205">
        <f>SUM(F379,G379)*D379</f>
        <v>0</v>
      </c>
      <c r="I379" s="165"/>
    </row>
    <row r="380" spans="1:9" s="20" customFormat="1" ht="12.75">
      <c r="A380" s="11"/>
      <c r="B380" s="394" t="s">
        <v>96</v>
      </c>
      <c r="C380" s="225" t="s">
        <v>455</v>
      </c>
      <c r="D380" s="239">
        <v>9</v>
      </c>
      <c r="E380" s="240" t="s">
        <v>88</v>
      </c>
      <c r="F380" s="462"/>
      <c r="G380" s="462"/>
      <c r="H380" s="241">
        <f t="shared" si="14"/>
        <v>0</v>
      </c>
      <c r="I380" s="165"/>
    </row>
    <row r="381" spans="1:9" s="20" customFormat="1" ht="12.75">
      <c r="A381" s="11"/>
      <c r="B381" s="394" t="s">
        <v>187</v>
      </c>
      <c r="C381" s="225" t="s">
        <v>456</v>
      </c>
      <c r="D381" s="239">
        <v>2</v>
      </c>
      <c r="E381" s="240" t="s">
        <v>88</v>
      </c>
      <c r="F381" s="462"/>
      <c r="G381" s="462"/>
      <c r="H381" s="241">
        <f t="shared" si="14"/>
        <v>0</v>
      </c>
      <c r="I381" s="165"/>
    </row>
    <row r="382" spans="1:9" s="20" customFormat="1" ht="12.75">
      <c r="A382" s="11"/>
      <c r="B382" s="394" t="s">
        <v>176</v>
      </c>
      <c r="C382" s="225" t="s">
        <v>430</v>
      </c>
      <c r="D382" s="239">
        <v>2</v>
      </c>
      <c r="E382" s="240" t="s">
        <v>88</v>
      </c>
      <c r="F382" s="462"/>
      <c r="G382" s="462"/>
      <c r="H382" s="241">
        <f t="shared" si="14"/>
        <v>0</v>
      </c>
      <c r="I382" s="165"/>
    </row>
    <row r="383" spans="1:9" s="20" customFormat="1" ht="12.75">
      <c r="A383" s="11"/>
      <c r="B383" s="394" t="s">
        <v>390</v>
      </c>
      <c r="C383" s="264" t="s">
        <v>903</v>
      </c>
      <c r="D383" s="232">
        <v>1</v>
      </c>
      <c r="E383" s="347" t="s">
        <v>88</v>
      </c>
      <c r="F383" s="253"/>
      <c r="G383" s="253"/>
      <c r="H383" s="356">
        <f>SUM(F383,G383)*D383</f>
        <v>0</v>
      </c>
      <c r="I383" s="165"/>
    </row>
    <row r="384" spans="1:9" s="20" customFormat="1" ht="12.75">
      <c r="A384" s="11"/>
      <c r="B384" s="394" t="s">
        <v>391</v>
      </c>
      <c r="C384" s="225" t="s">
        <v>498</v>
      </c>
      <c r="D384" s="239">
        <v>8</v>
      </c>
      <c r="E384" s="240" t="s">
        <v>88</v>
      </c>
      <c r="F384" s="462"/>
      <c r="G384" s="462"/>
      <c r="H384" s="241">
        <f t="shared" si="14"/>
        <v>0</v>
      </c>
      <c r="I384" s="165"/>
    </row>
    <row r="385" spans="1:9" s="20" customFormat="1" ht="12.75">
      <c r="A385" s="11"/>
      <c r="B385" s="394" t="s">
        <v>429</v>
      </c>
      <c r="C385" s="225" t="s">
        <v>393</v>
      </c>
      <c r="D385" s="239">
        <v>11</v>
      </c>
      <c r="E385" s="240" t="s">
        <v>88</v>
      </c>
      <c r="F385" s="462"/>
      <c r="G385" s="462"/>
      <c r="H385" s="241">
        <f t="shared" si="14"/>
        <v>0</v>
      </c>
      <c r="I385" s="165"/>
    </row>
    <row r="386" spans="1:9" s="20" customFormat="1" ht="12.75">
      <c r="A386" s="11"/>
      <c r="B386" s="394" t="s">
        <v>392</v>
      </c>
      <c r="C386" s="225" t="s">
        <v>396</v>
      </c>
      <c r="D386" s="239">
        <v>11</v>
      </c>
      <c r="E386" s="240" t="s">
        <v>88</v>
      </c>
      <c r="F386" s="462"/>
      <c r="G386" s="462"/>
      <c r="H386" s="241">
        <f t="shared" si="14"/>
        <v>0</v>
      </c>
      <c r="I386" s="165"/>
    </row>
    <row r="387" spans="1:9" s="20" customFormat="1" ht="12.75">
      <c r="A387" s="11"/>
      <c r="B387" s="394" t="s">
        <v>394</v>
      </c>
      <c r="C387" s="225" t="s">
        <v>397</v>
      </c>
      <c r="D387" s="239">
        <v>8</v>
      </c>
      <c r="E387" s="240" t="s">
        <v>88</v>
      </c>
      <c r="F387" s="462"/>
      <c r="G387" s="462"/>
      <c r="H387" s="241">
        <f t="shared" si="14"/>
        <v>0</v>
      </c>
      <c r="I387" s="165"/>
    </row>
    <row r="388" spans="1:9" s="20" customFormat="1" ht="12.75">
      <c r="A388" s="11"/>
      <c r="B388" s="394" t="s">
        <v>395</v>
      </c>
      <c r="C388" s="225" t="s">
        <v>398</v>
      </c>
      <c r="D388" s="239"/>
      <c r="E388" s="240"/>
      <c r="F388" s="86"/>
      <c r="G388" s="86"/>
      <c r="H388" s="241"/>
      <c r="I388" s="165"/>
    </row>
    <row r="389" spans="1:9" s="20" customFormat="1" ht="12.75">
      <c r="A389" s="11"/>
      <c r="B389" s="394" t="s">
        <v>419</v>
      </c>
      <c r="C389" s="229" t="s">
        <v>402</v>
      </c>
      <c r="D389" s="1">
        <v>11</v>
      </c>
      <c r="E389" s="2" t="s">
        <v>88</v>
      </c>
      <c r="F389" s="462"/>
      <c r="G389" s="462"/>
      <c r="H389" s="241">
        <f>SUM(F389,G389)*D389</f>
        <v>0</v>
      </c>
      <c r="I389" s="165"/>
    </row>
    <row r="390" spans="1:9" s="20" customFormat="1" ht="25.5">
      <c r="A390" s="11"/>
      <c r="B390" s="397" t="s">
        <v>539</v>
      </c>
      <c r="C390" s="264" t="s">
        <v>901</v>
      </c>
      <c r="D390" s="232">
        <v>2</v>
      </c>
      <c r="E390" s="347" t="s">
        <v>88</v>
      </c>
      <c r="F390" s="253"/>
      <c r="G390" s="253"/>
      <c r="H390" s="356">
        <f aca="true" t="shared" si="15" ref="H390:H395">SUM(F390,G390)*D390</f>
        <v>0</v>
      </c>
      <c r="I390" s="165"/>
    </row>
    <row r="391" spans="1:9" s="20" customFormat="1" ht="12.75">
      <c r="A391" s="11"/>
      <c r="B391" s="397" t="s">
        <v>543</v>
      </c>
      <c r="C391" s="264" t="s">
        <v>902</v>
      </c>
      <c r="D391" s="232">
        <v>2</v>
      </c>
      <c r="E391" s="347" t="s">
        <v>88</v>
      </c>
      <c r="F391" s="253"/>
      <c r="G391" s="253"/>
      <c r="H391" s="356">
        <f t="shared" si="15"/>
        <v>0</v>
      </c>
      <c r="I391" s="165"/>
    </row>
    <row r="392" spans="1:9" s="20" customFormat="1" ht="12.75">
      <c r="A392" s="11"/>
      <c r="B392" s="397" t="s">
        <v>545</v>
      </c>
      <c r="C392" s="264" t="s">
        <v>904</v>
      </c>
      <c r="D392" s="232">
        <v>17</v>
      </c>
      <c r="E392" s="347" t="s">
        <v>88</v>
      </c>
      <c r="F392" s="253"/>
      <c r="G392" s="253"/>
      <c r="H392" s="356">
        <f t="shared" si="15"/>
        <v>0</v>
      </c>
      <c r="I392" s="165"/>
    </row>
    <row r="393" spans="1:9" s="20" customFormat="1" ht="12.75">
      <c r="A393" s="11"/>
      <c r="B393" s="397" t="s">
        <v>547</v>
      </c>
      <c r="C393" s="264" t="s">
        <v>905</v>
      </c>
      <c r="D393" s="232">
        <v>4</v>
      </c>
      <c r="E393" s="347" t="s">
        <v>88</v>
      </c>
      <c r="F393" s="253"/>
      <c r="G393" s="253"/>
      <c r="H393" s="356">
        <f t="shared" si="15"/>
        <v>0</v>
      </c>
      <c r="I393" s="165"/>
    </row>
    <row r="394" spans="1:9" s="20" customFormat="1" ht="12.75">
      <c r="A394" s="11"/>
      <c r="B394" s="397" t="s">
        <v>549</v>
      </c>
      <c r="C394" s="270" t="s">
        <v>906</v>
      </c>
      <c r="D394" s="231"/>
      <c r="E394" s="347"/>
      <c r="F394" s="258"/>
      <c r="G394" s="258"/>
      <c r="H394" s="356"/>
      <c r="I394" s="165"/>
    </row>
    <row r="395" spans="1:9" s="20" customFormat="1" ht="12.75">
      <c r="A395" s="11"/>
      <c r="B395" s="397" t="s">
        <v>908</v>
      </c>
      <c r="C395" s="330" t="s">
        <v>907</v>
      </c>
      <c r="D395" s="231">
        <v>6</v>
      </c>
      <c r="E395" s="347" t="s">
        <v>88</v>
      </c>
      <c r="F395" s="466"/>
      <c r="G395" s="253"/>
      <c r="H395" s="356">
        <f t="shared" si="15"/>
        <v>0</v>
      </c>
      <c r="I395" s="165"/>
    </row>
    <row r="396" spans="1:9" s="20" customFormat="1" ht="12.75">
      <c r="A396" s="11"/>
      <c r="B396" s="394">
        <v>2</v>
      </c>
      <c r="C396" s="6" t="s">
        <v>399</v>
      </c>
      <c r="D396" s="1"/>
      <c r="E396" s="2"/>
      <c r="F396" s="86"/>
      <c r="G396" s="86"/>
      <c r="H396" s="241"/>
      <c r="I396" s="165"/>
    </row>
    <row r="397" spans="1:9" s="20" customFormat="1" ht="12.75">
      <c r="A397" s="11"/>
      <c r="B397" s="394" t="s">
        <v>93</v>
      </c>
      <c r="C397" s="229" t="s">
        <v>400</v>
      </c>
      <c r="D397" s="1">
        <v>11</v>
      </c>
      <c r="E397" s="240" t="s">
        <v>88</v>
      </c>
      <c r="F397" s="462"/>
      <c r="G397" s="462"/>
      <c r="H397" s="242">
        <f>SUM(F397,G397)*D397</f>
        <v>0</v>
      </c>
      <c r="I397" s="165"/>
    </row>
    <row r="398" spans="1:9" s="20" customFormat="1" ht="12.75">
      <c r="A398" s="11"/>
      <c r="B398" s="394" t="s">
        <v>97</v>
      </c>
      <c r="C398" s="229" t="s">
        <v>403</v>
      </c>
      <c r="D398" s="1">
        <v>1</v>
      </c>
      <c r="E398" s="2" t="s">
        <v>88</v>
      </c>
      <c r="F398" s="462"/>
      <c r="G398" s="462"/>
      <c r="H398" s="242">
        <f>SUM(F398,G398)*D398</f>
        <v>0</v>
      </c>
      <c r="I398" s="165"/>
    </row>
    <row r="399" spans="1:9" s="20" customFormat="1" ht="12.75">
      <c r="A399" s="11"/>
      <c r="B399" s="394" t="s">
        <v>101</v>
      </c>
      <c r="C399" s="229" t="s">
        <v>401</v>
      </c>
      <c r="D399" s="231">
        <v>2</v>
      </c>
      <c r="E399" s="2" t="s">
        <v>88</v>
      </c>
      <c r="F399" s="462"/>
      <c r="G399" s="462"/>
      <c r="H399" s="242">
        <f>SUM(F399,G399)*D399</f>
        <v>0</v>
      </c>
      <c r="I399" s="165"/>
    </row>
    <row r="400" spans="1:9" s="20" customFormat="1" ht="12.75">
      <c r="A400" s="11"/>
      <c r="B400" s="394" t="s">
        <v>171</v>
      </c>
      <c r="C400" s="229" t="s">
        <v>909</v>
      </c>
      <c r="D400" s="231">
        <v>6</v>
      </c>
      <c r="E400" s="2" t="s">
        <v>88</v>
      </c>
      <c r="F400" s="462"/>
      <c r="G400" s="462"/>
      <c r="H400" s="242">
        <f>SUM(F400,G400)*D400</f>
        <v>0</v>
      </c>
      <c r="I400" s="165"/>
    </row>
    <row r="401" spans="1:16" s="290" customFormat="1" ht="12.75">
      <c r="A401" s="323"/>
      <c r="B401" s="349">
        <v>3</v>
      </c>
      <c r="C401" s="270" t="s">
        <v>409</v>
      </c>
      <c r="D401" s="353"/>
      <c r="H401" s="354"/>
      <c r="I401" s="355"/>
      <c r="J401" s="20"/>
      <c r="K401" s="20"/>
      <c r="L401" s="20"/>
      <c r="M401" s="20"/>
      <c r="N401" s="20"/>
      <c r="O401" s="20"/>
      <c r="P401" s="20"/>
    </row>
    <row r="402" spans="1:9" s="290" customFormat="1" ht="12.75">
      <c r="A402" s="323"/>
      <c r="B402" s="349" t="s">
        <v>105</v>
      </c>
      <c r="C402" s="270" t="s">
        <v>844</v>
      </c>
      <c r="D402" s="231"/>
      <c r="E402" s="347"/>
      <c r="F402" s="258"/>
      <c r="G402" s="258"/>
      <c r="H402" s="356"/>
      <c r="I402" s="355"/>
    </row>
    <row r="403" spans="1:9" s="290" customFormat="1" ht="12.75">
      <c r="A403" s="323"/>
      <c r="B403" s="349" t="s">
        <v>811</v>
      </c>
      <c r="C403" s="330" t="s">
        <v>845</v>
      </c>
      <c r="D403" s="231">
        <v>64</v>
      </c>
      <c r="E403" s="347" t="s">
        <v>92</v>
      </c>
      <c r="F403" s="466"/>
      <c r="G403" s="466"/>
      <c r="H403" s="356">
        <f>SUM(F403,G403)*D403</f>
        <v>0</v>
      </c>
      <c r="I403" s="355"/>
    </row>
    <row r="404" spans="1:9" s="290" customFormat="1" ht="12.75">
      <c r="A404" s="323"/>
      <c r="B404" s="349" t="s">
        <v>813</v>
      </c>
      <c r="C404" s="330" t="s">
        <v>846</v>
      </c>
      <c r="D404" s="231">
        <v>1</v>
      </c>
      <c r="E404" s="347" t="s">
        <v>92</v>
      </c>
      <c r="F404" s="466"/>
      <c r="G404" s="466"/>
      <c r="H404" s="356">
        <f aca="true" t="shared" si="16" ref="H404:H419">SUM(F404,G404)*D404</f>
        <v>0</v>
      </c>
      <c r="I404" s="355"/>
    </row>
    <row r="405" spans="1:9" s="290" customFormat="1" ht="12.75">
      <c r="A405" s="323"/>
      <c r="B405" s="349" t="s">
        <v>219</v>
      </c>
      <c r="C405" s="270" t="s">
        <v>847</v>
      </c>
      <c r="D405" s="231"/>
      <c r="E405" s="347"/>
      <c r="F405" s="258"/>
      <c r="G405" s="258"/>
      <c r="H405" s="356"/>
      <c r="I405" s="355"/>
    </row>
    <row r="406" spans="1:9" s="290" customFormat="1" ht="12.75">
      <c r="A406" s="323"/>
      <c r="B406" s="349" t="s">
        <v>868</v>
      </c>
      <c r="C406" s="330" t="s">
        <v>845</v>
      </c>
      <c r="D406" s="231">
        <v>21</v>
      </c>
      <c r="E406" s="347" t="s">
        <v>88</v>
      </c>
      <c r="F406" s="466"/>
      <c r="G406" s="466"/>
      <c r="H406" s="356">
        <f t="shared" si="16"/>
        <v>0</v>
      </c>
      <c r="I406" s="355"/>
    </row>
    <row r="407" spans="1:9" s="290" customFormat="1" ht="12.75">
      <c r="A407" s="323"/>
      <c r="B407" s="349" t="s">
        <v>223</v>
      </c>
      <c r="C407" s="270" t="s">
        <v>848</v>
      </c>
      <c r="D407" s="231"/>
      <c r="E407" s="347"/>
      <c r="F407" s="258"/>
      <c r="G407" s="258"/>
      <c r="H407" s="356"/>
      <c r="I407" s="355"/>
    </row>
    <row r="408" spans="1:9" s="290" customFormat="1" ht="12.75">
      <c r="A408" s="323"/>
      <c r="B408" s="349" t="s">
        <v>849</v>
      </c>
      <c r="C408" s="330" t="s">
        <v>850</v>
      </c>
      <c r="D408" s="231">
        <v>10</v>
      </c>
      <c r="E408" s="347" t="s">
        <v>88</v>
      </c>
      <c r="F408" s="466"/>
      <c r="G408" s="466"/>
      <c r="H408" s="356">
        <f t="shared" si="16"/>
        <v>0</v>
      </c>
      <c r="I408" s="355"/>
    </row>
    <row r="409" spans="1:9" s="290" customFormat="1" ht="12.75">
      <c r="A409" s="323"/>
      <c r="B409" s="349" t="s">
        <v>387</v>
      </c>
      <c r="C409" s="330" t="s">
        <v>851</v>
      </c>
      <c r="D409" s="231"/>
      <c r="E409" s="347"/>
      <c r="F409" s="258"/>
      <c r="G409" s="258"/>
      <c r="H409" s="356"/>
      <c r="I409" s="355"/>
    </row>
    <row r="410" spans="1:9" s="290" customFormat="1" ht="12.75">
      <c r="A410" s="323"/>
      <c r="B410" s="349" t="s">
        <v>852</v>
      </c>
      <c r="C410" s="330" t="s">
        <v>845</v>
      </c>
      <c r="D410" s="231">
        <v>2</v>
      </c>
      <c r="E410" s="347" t="s">
        <v>88</v>
      </c>
      <c r="F410" s="466"/>
      <c r="G410" s="466"/>
      <c r="H410" s="356">
        <f t="shared" si="16"/>
        <v>0</v>
      </c>
      <c r="I410" s="355"/>
    </row>
    <row r="411" spans="1:9" s="290" customFormat="1" ht="12.75">
      <c r="A411" s="323"/>
      <c r="B411" s="349" t="s">
        <v>853</v>
      </c>
      <c r="C411" s="330" t="s">
        <v>846</v>
      </c>
      <c r="D411" s="231">
        <v>10</v>
      </c>
      <c r="E411" s="347" t="s">
        <v>88</v>
      </c>
      <c r="F411" s="466"/>
      <c r="G411" s="466"/>
      <c r="H411" s="356">
        <f t="shared" si="16"/>
        <v>0</v>
      </c>
      <c r="I411" s="355"/>
    </row>
    <row r="412" spans="1:9" s="290" customFormat="1" ht="12.75">
      <c r="A412" s="323"/>
      <c r="B412" s="349" t="s">
        <v>854</v>
      </c>
      <c r="C412" s="330" t="s">
        <v>855</v>
      </c>
      <c r="D412" s="231"/>
      <c r="E412" s="347"/>
      <c r="F412" s="258"/>
      <c r="G412" s="258"/>
      <c r="H412" s="356"/>
      <c r="I412" s="355"/>
    </row>
    <row r="413" spans="1:9" s="290" customFormat="1" ht="12.75">
      <c r="A413" s="323"/>
      <c r="B413" s="349" t="s">
        <v>856</v>
      </c>
      <c r="C413" s="330" t="s">
        <v>845</v>
      </c>
      <c r="D413" s="231">
        <v>5</v>
      </c>
      <c r="E413" s="347" t="s">
        <v>88</v>
      </c>
      <c r="F413" s="466"/>
      <c r="G413" s="466"/>
      <c r="H413" s="356">
        <f t="shared" si="16"/>
        <v>0</v>
      </c>
      <c r="I413" s="355"/>
    </row>
    <row r="414" spans="1:9" s="290" customFormat="1" ht="12.75">
      <c r="A414" s="323"/>
      <c r="B414" s="349" t="s">
        <v>857</v>
      </c>
      <c r="C414" s="330" t="s">
        <v>858</v>
      </c>
      <c r="D414" s="231">
        <v>6</v>
      </c>
      <c r="E414" s="347" t="s">
        <v>88</v>
      </c>
      <c r="F414" s="466"/>
      <c r="G414" s="466"/>
      <c r="H414" s="356">
        <f t="shared" si="16"/>
        <v>0</v>
      </c>
      <c r="I414" s="355"/>
    </row>
    <row r="415" spans="1:9" s="290" customFormat="1" ht="12.75">
      <c r="A415" s="323"/>
      <c r="B415" s="349" t="s">
        <v>859</v>
      </c>
      <c r="C415" s="330" t="s">
        <v>860</v>
      </c>
      <c r="D415" s="231"/>
      <c r="E415" s="347"/>
      <c r="F415" s="258"/>
      <c r="G415" s="258"/>
      <c r="H415" s="356"/>
      <c r="I415" s="355"/>
    </row>
    <row r="416" spans="1:9" s="290" customFormat="1" ht="12.75">
      <c r="A416" s="323"/>
      <c r="B416" s="349" t="s">
        <v>861</v>
      </c>
      <c r="C416" s="330" t="s">
        <v>862</v>
      </c>
      <c r="D416" s="231">
        <v>8</v>
      </c>
      <c r="E416" s="347" t="s">
        <v>88</v>
      </c>
      <c r="F416" s="466"/>
      <c r="G416" s="466"/>
      <c r="H416" s="356">
        <f t="shared" si="16"/>
        <v>0</v>
      </c>
      <c r="I416" s="355"/>
    </row>
    <row r="417" spans="1:9" s="290" customFormat="1" ht="12.75">
      <c r="A417" s="323"/>
      <c r="B417" s="349" t="s">
        <v>863</v>
      </c>
      <c r="C417" s="330" t="s">
        <v>864</v>
      </c>
      <c r="D417" s="231"/>
      <c r="E417" s="347"/>
      <c r="F417" s="258"/>
      <c r="G417" s="258"/>
      <c r="H417" s="356"/>
      <c r="I417" s="355"/>
    </row>
    <row r="418" spans="1:9" s="290" customFormat="1" ht="12.75">
      <c r="A418" s="323"/>
      <c r="B418" s="349" t="s">
        <v>865</v>
      </c>
      <c r="C418" s="330" t="s">
        <v>862</v>
      </c>
      <c r="D418" s="231">
        <v>9</v>
      </c>
      <c r="E418" s="347" t="s">
        <v>88</v>
      </c>
      <c r="F418" s="466"/>
      <c r="G418" s="466"/>
      <c r="H418" s="356">
        <f t="shared" si="16"/>
        <v>0</v>
      </c>
      <c r="I418" s="355"/>
    </row>
    <row r="419" spans="1:9" s="290" customFormat="1" ht="12.75">
      <c r="A419" s="323"/>
      <c r="B419" s="349" t="s">
        <v>866</v>
      </c>
      <c r="C419" s="330" t="s">
        <v>867</v>
      </c>
      <c r="D419" s="231">
        <v>2</v>
      </c>
      <c r="E419" s="347" t="s">
        <v>88</v>
      </c>
      <c r="F419" s="466"/>
      <c r="G419" s="466"/>
      <c r="H419" s="356">
        <f t="shared" si="16"/>
        <v>0</v>
      </c>
      <c r="I419" s="355"/>
    </row>
    <row r="420" spans="1:9" s="290" customFormat="1" ht="12.75">
      <c r="A420" s="323"/>
      <c r="B420" s="349">
        <v>4</v>
      </c>
      <c r="C420" s="270" t="s">
        <v>910</v>
      </c>
      <c r="D420" s="231"/>
      <c r="E420" s="347"/>
      <c r="F420" s="258"/>
      <c r="G420" s="258"/>
      <c r="H420" s="356"/>
      <c r="I420" s="355"/>
    </row>
    <row r="421" spans="1:9" s="290" customFormat="1" ht="12.75">
      <c r="A421" s="323"/>
      <c r="B421" s="349" t="s">
        <v>106</v>
      </c>
      <c r="C421" s="330" t="s">
        <v>869</v>
      </c>
      <c r="D421" s="231">
        <v>1</v>
      </c>
      <c r="E421" s="347" t="s">
        <v>88</v>
      </c>
      <c r="F421" s="466"/>
      <c r="G421" s="466"/>
      <c r="H421" s="356">
        <f aca="true" t="shared" si="17" ref="H421:H446">SUM(F421,G421)*D421</f>
        <v>0</v>
      </c>
      <c r="I421" s="355"/>
    </row>
    <row r="422" spans="1:9" s="290" customFormat="1" ht="12.75">
      <c r="A422" s="323"/>
      <c r="B422" s="349" t="s">
        <v>250</v>
      </c>
      <c r="C422" s="330" t="s">
        <v>870</v>
      </c>
      <c r="D422" s="231">
        <v>1</v>
      </c>
      <c r="E422" s="347" t="s">
        <v>88</v>
      </c>
      <c r="F422" s="466"/>
      <c r="G422" s="466"/>
      <c r="H422" s="356">
        <f t="shared" si="17"/>
        <v>0</v>
      </c>
      <c r="I422" s="355"/>
    </row>
    <row r="423" spans="1:9" s="290" customFormat="1" ht="12.75">
      <c r="A423" s="323"/>
      <c r="B423" s="349" t="s">
        <v>251</v>
      </c>
      <c r="C423" s="330" t="s">
        <v>871</v>
      </c>
      <c r="D423" s="231">
        <v>2</v>
      </c>
      <c r="E423" s="347" t="s">
        <v>88</v>
      </c>
      <c r="F423" s="466"/>
      <c r="G423" s="466"/>
      <c r="H423" s="356">
        <f t="shared" si="17"/>
        <v>0</v>
      </c>
      <c r="I423" s="355"/>
    </row>
    <row r="424" spans="1:9" s="290" customFormat="1" ht="12.75">
      <c r="A424" s="323"/>
      <c r="B424" s="349" t="s">
        <v>872</v>
      </c>
      <c r="C424" s="330" t="s">
        <v>873</v>
      </c>
      <c r="D424" s="231">
        <v>4</v>
      </c>
      <c r="E424" s="347" t="s">
        <v>92</v>
      </c>
      <c r="F424" s="466"/>
      <c r="G424" s="466"/>
      <c r="H424" s="356">
        <f t="shared" si="17"/>
        <v>0</v>
      </c>
      <c r="I424" s="355"/>
    </row>
    <row r="425" spans="1:9" s="290" customFormat="1" ht="12.75">
      <c r="A425" s="323"/>
      <c r="B425" s="349" t="s">
        <v>874</v>
      </c>
      <c r="C425" s="330" t="s">
        <v>875</v>
      </c>
      <c r="D425" s="231">
        <v>1</v>
      </c>
      <c r="E425" s="347" t="s">
        <v>92</v>
      </c>
      <c r="F425" s="466"/>
      <c r="G425" s="466"/>
      <c r="H425" s="356">
        <f t="shared" si="17"/>
        <v>0</v>
      </c>
      <c r="I425" s="355"/>
    </row>
    <row r="426" spans="1:9" s="290" customFormat="1" ht="12.75">
      <c r="A426" s="323"/>
      <c r="B426" s="349" t="s">
        <v>252</v>
      </c>
      <c r="C426" s="330" t="s">
        <v>876</v>
      </c>
      <c r="D426" s="231"/>
      <c r="E426" s="347"/>
      <c r="F426" s="258"/>
      <c r="G426" s="258"/>
      <c r="H426" s="356"/>
      <c r="I426" s="355"/>
    </row>
    <row r="427" spans="1:9" s="290" customFormat="1" ht="12.75">
      <c r="A427" s="323"/>
      <c r="B427" s="349" t="s">
        <v>877</v>
      </c>
      <c r="C427" s="330" t="s">
        <v>846</v>
      </c>
      <c r="D427" s="231">
        <v>21</v>
      </c>
      <c r="E427" s="347" t="s">
        <v>88</v>
      </c>
      <c r="F427" s="466"/>
      <c r="G427" s="466"/>
      <c r="H427" s="356">
        <f t="shared" si="17"/>
        <v>0</v>
      </c>
      <c r="I427" s="355"/>
    </row>
    <row r="428" spans="1:9" s="290" customFormat="1" ht="12.75">
      <c r="A428" s="323"/>
      <c r="B428" s="349" t="s">
        <v>878</v>
      </c>
      <c r="C428" s="330" t="s">
        <v>873</v>
      </c>
      <c r="D428" s="231">
        <v>6</v>
      </c>
      <c r="E428" s="347" t="s">
        <v>88</v>
      </c>
      <c r="F428" s="466"/>
      <c r="G428" s="466"/>
      <c r="H428" s="356">
        <f t="shared" si="17"/>
        <v>0</v>
      </c>
      <c r="I428" s="355"/>
    </row>
    <row r="429" spans="1:9" s="290" customFormat="1" ht="12.75">
      <c r="A429" s="323"/>
      <c r="B429" s="349" t="s">
        <v>879</v>
      </c>
      <c r="C429" s="330" t="s">
        <v>875</v>
      </c>
      <c r="D429" s="231">
        <v>8</v>
      </c>
      <c r="E429" s="347" t="s">
        <v>88</v>
      </c>
      <c r="F429" s="466"/>
      <c r="G429" s="466"/>
      <c r="H429" s="356">
        <f t="shared" si="17"/>
        <v>0</v>
      </c>
      <c r="I429" s="355"/>
    </row>
    <row r="430" spans="1:9" s="290" customFormat="1" ht="12.75">
      <c r="A430" s="323"/>
      <c r="B430" s="349" t="s">
        <v>880</v>
      </c>
      <c r="C430" s="330" t="s">
        <v>881</v>
      </c>
      <c r="D430" s="231">
        <v>54</v>
      </c>
      <c r="E430" s="347" t="s">
        <v>88</v>
      </c>
      <c r="F430" s="466"/>
      <c r="G430" s="466"/>
      <c r="H430" s="356">
        <f t="shared" si="17"/>
        <v>0</v>
      </c>
      <c r="I430" s="355"/>
    </row>
    <row r="431" spans="1:9" s="290" customFormat="1" ht="12.75">
      <c r="A431" s="323"/>
      <c r="B431" s="349" t="s">
        <v>440</v>
      </c>
      <c r="C431" s="330" t="s">
        <v>882</v>
      </c>
      <c r="D431" s="231"/>
      <c r="E431" s="347"/>
      <c r="F431" s="258"/>
      <c r="G431" s="258"/>
      <c r="H431" s="356"/>
      <c r="I431" s="355"/>
    </row>
    <row r="432" spans="1:9" s="290" customFormat="1" ht="12.75">
      <c r="A432" s="323"/>
      <c r="B432" s="349" t="s">
        <v>441</v>
      </c>
      <c r="C432" s="330" t="s">
        <v>846</v>
      </c>
      <c r="D432" s="231">
        <v>15</v>
      </c>
      <c r="E432" s="347" t="s">
        <v>88</v>
      </c>
      <c r="F432" s="466"/>
      <c r="G432" s="466"/>
      <c r="H432" s="356">
        <f t="shared" si="17"/>
        <v>0</v>
      </c>
      <c r="I432" s="355"/>
    </row>
    <row r="433" spans="1:9" s="290" customFormat="1" ht="12.75">
      <c r="A433" s="323"/>
      <c r="B433" s="349" t="s">
        <v>442</v>
      </c>
      <c r="C433" s="330" t="s">
        <v>873</v>
      </c>
      <c r="D433" s="231">
        <v>2</v>
      </c>
      <c r="E433" s="347" t="s">
        <v>88</v>
      </c>
      <c r="F433" s="466"/>
      <c r="G433" s="466"/>
      <c r="H433" s="356">
        <f t="shared" si="17"/>
        <v>0</v>
      </c>
      <c r="I433" s="355"/>
    </row>
    <row r="434" spans="1:9" s="290" customFormat="1" ht="12.75">
      <c r="A434" s="323"/>
      <c r="B434" s="349" t="s">
        <v>454</v>
      </c>
      <c r="C434" s="330" t="s">
        <v>875</v>
      </c>
      <c r="D434" s="231">
        <v>2</v>
      </c>
      <c r="E434" s="347" t="s">
        <v>88</v>
      </c>
      <c r="F434" s="466"/>
      <c r="G434" s="466"/>
      <c r="H434" s="356">
        <f t="shared" si="17"/>
        <v>0</v>
      </c>
      <c r="I434" s="355"/>
    </row>
    <row r="435" spans="1:9" s="290" customFormat="1" ht="12.75">
      <c r="A435" s="323"/>
      <c r="B435" s="349" t="s">
        <v>883</v>
      </c>
      <c r="C435" s="330" t="s">
        <v>881</v>
      </c>
      <c r="D435" s="231">
        <v>7</v>
      </c>
      <c r="E435" s="347" t="s">
        <v>88</v>
      </c>
      <c r="F435" s="466"/>
      <c r="G435" s="466"/>
      <c r="H435" s="356">
        <f t="shared" si="17"/>
        <v>0</v>
      </c>
      <c r="I435" s="355"/>
    </row>
    <row r="436" spans="1:9" s="290" customFormat="1" ht="12.75">
      <c r="A436" s="323"/>
      <c r="B436" s="349" t="s">
        <v>443</v>
      </c>
      <c r="C436" s="330" t="s">
        <v>884</v>
      </c>
      <c r="D436" s="231"/>
      <c r="E436" s="347"/>
      <c r="F436" s="258"/>
      <c r="G436" s="258"/>
      <c r="H436" s="356"/>
      <c r="I436" s="355"/>
    </row>
    <row r="437" spans="1:9" s="290" customFormat="1" ht="12.75">
      <c r="A437" s="323"/>
      <c r="B437" s="349" t="s">
        <v>885</v>
      </c>
      <c r="C437" s="330" t="s">
        <v>846</v>
      </c>
      <c r="D437" s="231">
        <v>8</v>
      </c>
      <c r="E437" s="347" t="s">
        <v>88</v>
      </c>
      <c r="F437" s="466"/>
      <c r="G437" s="466"/>
      <c r="H437" s="356">
        <f t="shared" si="17"/>
        <v>0</v>
      </c>
      <c r="I437" s="355"/>
    </row>
    <row r="438" spans="1:9" s="290" customFormat="1" ht="12.75">
      <c r="A438" s="323"/>
      <c r="B438" s="349" t="s">
        <v>886</v>
      </c>
      <c r="C438" s="330" t="s">
        <v>873</v>
      </c>
      <c r="D438" s="231">
        <v>4</v>
      </c>
      <c r="E438" s="347" t="s">
        <v>88</v>
      </c>
      <c r="F438" s="466"/>
      <c r="G438" s="466"/>
      <c r="H438" s="356">
        <f t="shared" si="17"/>
        <v>0</v>
      </c>
      <c r="I438" s="355"/>
    </row>
    <row r="439" spans="1:9" s="290" customFormat="1" ht="12.75">
      <c r="A439" s="323"/>
      <c r="B439" s="349" t="s">
        <v>887</v>
      </c>
      <c r="C439" s="330" t="s">
        <v>875</v>
      </c>
      <c r="D439" s="231">
        <v>4</v>
      </c>
      <c r="E439" s="347" t="s">
        <v>88</v>
      </c>
      <c r="F439" s="466"/>
      <c r="G439" s="466"/>
      <c r="H439" s="356">
        <f t="shared" si="17"/>
        <v>0</v>
      </c>
      <c r="I439" s="355"/>
    </row>
    <row r="440" spans="1:9" s="290" customFormat="1" ht="12.75">
      <c r="A440" s="323"/>
      <c r="B440" s="349" t="s">
        <v>888</v>
      </c>
      <c r="C440" s="330" t="s">
        <v>881</v>
      </c>
      <c r="D440" s="231">
        <v>7</v>
      </c>
      <c r="E440" s="347" t="s">
        <v>88</v>
      </c>
      <c r="F440" s="466"/>
      <c r="G440" s="466"/>
      <c r="H440" s="356">
        <f t="shared" si="17"/>
        <v>0</v>
      </c>
      <c r="I440" s="355"/>
    </row>
    <row r="441" spans="1:9" s="290" customFormat="1" ht="12.75">
      <c r="A441" s="323"/>
      <c r="B441" s="349" t="s">
        <v>889</v>
      </c>
      <c r="C441" s="270" t="s">
        <v>890</v>
      </c>
      <c r="D441" s="231"/>
      <c r="E441" s="347"/>
      <c r="F441" s="258"/>
      <c r="G441" s="258"/>
      <c r="H441" s="356"/>
      <c r="I441" s="355"/>
    </row>
    <row r="442" spans="1:9" s="290" customFormat="1" ht="12.75">
      <c r="A442" s="323"/>
      <c r="B442" s="349" t="s">
        <v>891</v>
      </c>
      <c r="C442" s="330" t="s">
        <v>892</v>
      </c>
      <c r="D442" s="231">
        <v>2</v>
      </c>
      <c r="E442" s="347" t="s">
        <v>88</v>
      </c>
      <c r="F442" s="466"/>
      <c r="G442" s="466"/>
      <c r="H442" s="356">
        <f t="shared" si="17"/>
        <v>0</v>
      </c>
      <c r="I442" s="355"/>
    </row>
    <row r="443" spans="1:9" s="290" customFormat="1" ht="12.75">
      <c r="A443" s="323"/>
      <c r="B443" s="349" t="s">
        <v>893</v>
      </c>
      <c r="C443" s="330" t="s">
        <v>894</v>
      </c>
      <c r="D443" s="231">
        <v>4</v>
      </c>
      <c r="E443" s="347" t="s">
        <v>88</v>
      </c>
      <c r="F443" s="466"/>
      <c r="G443" s="466"/>
      <c r="H443" s="356">
        <f t="shared" si="17"/>
        <v>0</v>
      </c>
      <c r="I443" s="355"/>
    </row>
    <row r="444" spans="1:9" s="290" customFormat="1" ht="12.75">
      <c r="A444" s="323"/>
      <c r="B444" s="349" t="s">
        <v>895</v>
      </c>
      <c r="C444" s="330" t="s">
        <v>896</v>
      </c>
      <c r="D444" s="231">
        <v>5</v>
      </c>
      <c r="E444" s="347" t="s">
        <v>88</v>
      </c>
      <c r="F444" s="466"/>
      <c r="G444" s="466"/>
      <c r="H444" s="356">
        <f t="shared" si="17"/>
        <v>0</v>
      </c>
      <c r="I444" s="355"/>
    </row>
    <row r="445" spans="1:9" s="290" customFormat="1" ht="12.75">
      <c r="A445" s="323"/>
      <c r="B445" s="349" t="s">
        <v>897</v>
      </c>
      <c r="C445" s="330" t="s">
        <v>898</v>
      </c>
      <c r="D445" s="231">
        <v>1</v>
      </c>
      <c r="E445" s="347" t="s">
        <v>88</v>
      </c>
      <c r="F445" s="466"/>
      <c r="G445" s="466"/>
      <c r="H445" s="356">
        <f t="shared" si="17"/>
        <v>0</v>
      </c>
      <c r="I445" s="355"/>
    </row>
    <row r="446" spans="1:9" s="290" customFormat="1" ht="12.75">
      <c r="A446" s="323"/>
      <c r="B446" s="349" t="s">
        <v>899</v>
      </c>
      <c r="C446" s="330" t="s">
        <v>900</v>
      </c>
      <c r="D446" s="231">
        <v>4</v>
      </c>
      <c r="E446" s="347" t="s">
        <v>88</v>
      </c>
      <c r="F446" s="466"/>
      <c r="G446" s="466"/>
      <c r="H446" s="356">
        <f t="shared" si="17"/>
        <v>0</v>
      </c>
      <c r="I446" s="355"/>
    </row>
    <row r="447" spans="1:16" ht="12.75">
      <c r="A447" s="146"/>
      <c r="B447" s="420"/>
      <c r="C447" s="52" t="s">
        <v>160</v>
      </c>
      <c r="D447" s="47"/>
      <c r="E447" s="100"/>
      <c r="F447" s="91">
        <f>SUMPRODUCT(D377:D446,F377:F446)</f>
        <v>0</v>
      </c>
      <c r="G447" s="200">
        <f>SUMPRODUCT(D377:D446,G377:G446)</f>
        <v>0</v>
      </c>
      <c r="H447" s="212">
        <f>SUM(H377:H446)</f>
        <v>0</v>
      </c>
      <c r="I447" s="17"/>
      <c r="J447" s="290"/>
      <c r="K447" s="290"/>
      <c r="L447" s="290"/>
      <c r="M447" s="290"/>
      <c r="N447" s="290"/>
      <c r="O447" s="290"/>
      <c r="P447" s="290"/>
    </row>
    <row r="448" spans="1:16" s="169" customFormat="1" ht="12.75">
      <c r="A448" s="147"/>
      <c r="B448" s="421" t="s">
        <v>163</v>
      </c>
      <c r="C448" s="54" t="s">
        <v>167</v>
      </c>
      <c r="D448" s="148"/>
      <c r="E448" s="48"/>
      <c r="F448" s="167"/>
      <c r="G448" s="184"/>
      <c r="H448" s="213"/>
      <c r="I448" s="168"/>
      <c r="J448" s="16"/>
      <c r="K448" s="16"/>
      <c r="L448" s="16"/>
      <c r="M448" s="16"/>
      <c r="N448" s="16"/>
      <c r="O448" s="16"/>
      <c r="P448" s="16"/>
    </row>
    <row r="449" spans="1:16" ht="12.75">
      <c r="A449" s="73"/>
      <c r="B449" s="408">
        <v>1</v>
      </c>
      <c r="C449" s="70" t="s">
        <v>317</v>
      </c>
      <c r="D449" s="275"/>
      <c r="E449" s="170"/>
      <c r="F449" s="171"/>
      <c r="G449" s="214"/>
      <c r="H449" s="215"/>
      <c r="I449" s="17"/>
      <c r="J449" s="169"/>
      <c r="K449" s="169"/>
      <c r="L449" s="169"/>
      <c r="M449" s="169"/>
      <c r="N449" s="169"/>
      <c r="O449" s="169"/>
      <c r="P449" s="169"/>
    </row>
    <row r="450" spans="1:9" ht="12.75">
      <c r="A450" s="166"/>
      <c r="B450" s="259" t="s">
        <v>78</v>
      </c>
      <c r="C450" s="80" t="s">
        <v>318</v>
      </c>
      <c r="D450" s="276">
        <v>6</v>
      </c>
      <c r="E450" s="172" t="s">
        <v>88</v>
      </c>
      <c r="F450" s="277"/>
      <c r="G450" s="278"/>
      <c r="H450" s="215">
        <f>SUM(F450,G450)*D450</f>
        <v>0</v>
      </c>
      <c r="I450" s="17"/>
    </row>
    <row r="451" spans="1:9" ht="12.75">
      <c r="A451" s="166"/>
      <c r="B451" s="259" t="s">
        <v>94</v>
      </c>
      <c r="C451" s="80" t="s">
        <v>319</v>
      </c>
      <c r="D451" s="276">
        <v>3</v>
      </c>
      <c r="E451" s="172" t="s">
        <v>88</v>
      </c>
      <c r="F451" s="277"/>
      <c r="G451" s="278"/>
      <c r="H451" s="215">
        <f>SUM(F451,G451)*D451</f>
        <v>0</v>
      </c>
      <c r="I451" s="17"/>
    </row>
    <row r="452" spans="1:9" ht="12.75">
      <c r="A452" s="166"/>
      <c r="B452" s="408">
        <v>2</v>
      </c>
      <c r="C452" s="70" t="s">
        <v>320</v>
      </c>
      <c r="D452" s="276"/>
      <c r="E452" s="172"/>
      <c r="F452" s="277"/>
      <c r="G452" s="278"/>
      <c r="H452" s="215"/>
      <c r="I452" s="17"/>
    </row>
    <row r="453" spans="1:9" ht="12.75">
      <c r="A453" s="166"/>
      <c r="B453" s="422" t="s">
        <v>93</v>
      </c>
      <c r="C453" s="80" t="s">
        <v>768</v>
      </c>
      <c r="D453" s="276">
        <v>5</v>
      </c>
      <c r="E453" s="172" t="s">
        <v>88</v>
      </c>
      <c r="F453" s="277"/>
      <c r="G453" s="278"/>
      <c r="H453" s="215">
        <f>SUM(F453,G453)*D453</f>
        <v>0</v>
      </c>
      <c r="I453" s="17"/>
    </row>
    <row r="454" spans="1:9" ht="12.75">
      <c r="A454" s="166"/>
      <c r="B454" s="422" t="s">
        <v>97</v>
      </c>
      <c r="C454" s="80" t="s">
        <v>767</v>
      </c>
      <c r="D454" s="276">
        <v>2</v>
      </c>
      <c r="E454" s="172" t="s">
        <v>88</v>
      </c>
      <c r="F454" s="277"/>
      <c r="G454" s="278"/>
      <c r="H454" s="215">
        <f>SUM(F454,G454)*D454</f>
        <v>0</v>
      </c>
      <c r="I454" s="17"/>
    </row>
    <row r="455" spans="1:9" ht="25.5">
      <c r="A455" s="166"/>
      <c r="B455" s="422" t="s">
        <v>101</v>
      </c>
      <c r="C455" s="80" t="s">
        <v>769</v>
      </c>
      <c r="D455" s="276">
        <v>7</v>
      </c>
      <c r="E455" s="172" t="s">
        <v>88</v>
      </c>
      <c r="F455" s="277"/>
      <c r="G455" s="278"/>
      <c r="H455" s="215">
        <f>SUM(F455,G455)*D455</f>
        <v>0</v>
      </c>
      <c r="I455" s="17"/>
    </row>
    <row r="456" spans="1:9" ht="12.75">
      <c r="A456" s="146"/>
      <c r="B456" s="420"/>
      <c r="C456" s="57" t="s">
        <v>168</v>
      </c>
      <c r="D456" s="47"/>
      <c r="E456" s="100"/>
      <c r="F456" s="91">
        <f>SUMPRODUCT(D450:D455,F450:F455)</f>
        <v>0</v>
      </c>
      <c r="G456" s="200">
        <f>SUMPRODUCT(D450:D455,G450:G455)</f>
        <v>0</v>
      </c>
      <c r="H456" s="212">
        <f>SUM(H450:H455)</f>
        <v>0</v>
      </c>
      <c r="I456" s="17"/>
    </row>
    <row r="457" spans="1:9" ht="12.75">
      <c r="A457" s="147"/>
      <c r="B457" s="421" t="s">
        <v>188</v>
      </c>
      <c r="C457" s="53" t="s">
        <v>156</v>
      </c>
      <c r="D457" s="55"/>
      <c r="E457" s="56"/>
      <c r="F457" s="94"/>
      <c r="G457" s="185"/>
      <c r="H457" s="216"/>
      <c r="I457" s="17"/>
    </row>
    <row r="458" spans="1:16" s="281" customFormat="1" ht="12.75">
      <c r="A458" s="279"/>
      <c r="B458" s="401">
        <v>1</v>
      </c>
      <c r="C458" s="308" t="s">
        <v>506</v>
      </c>
      <c r="D458" s="311"/>
      <c r="E458" s="309"/>
      <c r="F458" s="310"/>
      <c r="G458" s="310"/>
      <c r="H458" s="361"/>
      <c r="I458" s="280"/>
      <c r="J458" s="16"/>
      <c r="K458" s="16"/>
      <c r="L458" s="16"/>
      <c r="M458" s="16"/>
      <c r="N458" s="16"/>
      <c r="O458" s="16"/>
      <c r="P458" s="16"/>
    </row>
    <row r="459" spans="1:16" ht="28.5" customHeight="1">
      <c r="A459" s="166"/>
      <c r="B459" s="423" t="s">
        <v>78</v>
      </c>
      <c r="C459" s="269" t="s">
        <v>507</v>
      </c>
      <c r="D459" s="232">
        <v>1</v>
      </c>
      <c r="E459" s="329" t="s">
        <v>88</v>
      </c>
      <c r="F459" s="253"/>
      <c r="G459" s="253"/>
      <c r="H459" s="215">
        <f>SUM(F459,G459)*D459</f>
        <v>0</v>
      </c>
      <c r="I459" s="17"/>
      <c r="J459" s="281"/>
      <c r="K459" s="281"/>
      <c r="L459" s="281"/>
      <c r="M459" s="281"/>
      <c r="N459" s="281"/>
      <c r="O459" s="281"/>
      <c r="P459" s="281"/>
    </row>
    <row r="460" spans="1:9" ht="38.25">
      <c r="A460" s="166"/>
      <c r="B460" s="423" t="s">
        <v>94</v>
      </c>
      <c r="C460" s="269" t="s">
        <v>508</v>
      </c>
      <c r="D460" s="232">
        <v>6</v>
      </c>
      <c r="E460" s="329" t="s">
        <v>88</v>
      </c>
      <c r="F460" s="253"/>
      <c r="G460" s="253"/>
      <c r="H460" s="215">
        <f aca="true" t="shared" si="18" ref="H460:H523">SUM(F460,G460)*D460</f>
        <v>0</v>
      </c>
      <c r="I460" s="17"/>
    </row>
    <row r="461" spans="1:9" ht="12.75">
      <c r="A461" s="166"/>
      <c r="B461" s="424" t="s">
        <v>95</v>
      </c>
      <c r="C461" s="37" t="s">
        <v>509</v>
      </c>
      <c r="D461" s="68">
        <v>1</v>
      </c>
      <c r="E461" s="38" t="s">
        <v>88</v>
      </c>
      <c r="F461" s="341"/>
      <c r="G461" s="341"/>
      <c r="H461" s="215">
        <f t="shared" si="18"/>
        <v>0</v>
      </c>
      <c r="I461" s="17"/>
    </row>
    <row r="462" spans="1:9" ht="12.75">
      <c r="A462" s="166"/>
      <c r="B462" s="423" t="s">
        <v>96</v>
      </c>
      <c r="C462" s="37" t="s">
        <v>510</v>
      </c>
      <c r="D462" s="232"/>
      <c r="E462" s="300" t="s">
        <v>98</v>
      </c>
      <c r="F462" s="255"/>
      <c r="G462" s="255"/>
      <c r="H462" s="215"/>
      <c r="I462" s="17"/>
    </row>
    <row r="463" spans="1:9" ht="12.75">
      <c r="A463" s="166"/>
      <c r="B463" s="424" t="s">
        <v>266</v>
      </c>
      <c r="C463" s="37" t="s">
        <v>511</v>
      </c>
      <c r="D463" s="68">
        <v>2</v>
      </c>
      <c r="E463" s="38" t="s">
        <v>88</v>
      </c>
      <c r="F463" s="341"/>
      <c r="G463" s="341"/>
      <c r="H463" s="215">
        <f t="shared" si="18"/>
        <v>0</v>
      </c>
      <c r="I463" s="17"/>
    </row>
    <row r="464" spans="1:9" ht="12.75">
      <c r="A464" s="166"/>
      <c r="B464" s="424" t="s">
        <v>267</v>
      </c>
      <c r="C464" s="37" t="s">
        <v>512</v>
      </c>
      <c r="D464" s="68">
        <v>2</v>
      </c>
      <c r="E464" s="38" t="s">
        <v>88</v>
      </c>
      <c r="F464" s="341"/>
      <c r="G464" s="341"/>
      <c r="H464" s="215">
        <f t="shared" si="18"/>
        <v>0</v>
      </c>
      <c r="I464" s="17"/>
    </row>
    <row r="465" spans="1:9" ht="12.75">
      <c r="A465" s="166"/>
      <c r="B465" s="424" t="s">
        <v>268</v>
      </c>
      <c r="C465" s="37" t="s">
        <v>513</v>
      </c>
      <c r="D465" s="68">
        <v>6</v>
      </c>
      <c r="E465" s="38" t="s">
        <v>88</v>
      </c>
      <c r="F465" s="341"/>
      <c r="G465" s="341"/>
      <c r="H465" s="215">
        <f t="shared" si="18"/>
        <v>0</v>
      </c>
      <c r="I465" s="17"/>
    </row>
    <row r="466" spans="1:9" ht="12.75">
      <c r="A466" s="166"/>
      <c r="B466" s="424" t="s">
        <v>269</v>
      </c>
      <c r="C466" s="37" t="s">
        <v>514</v>
      </c>
      <c r="D466" s="68">
        <v>2</v>
      </c>
      <c r="E466" s="38" t="s">
        <v>88</v>
      </c>
      <c r="F466" s="341"/>
      <c r="G466" s="341"/>
      <c r="H466" s="215">
        <f t="shared" si="18"/>
        <v>0</v>
      </c>
      <c r="I466" s="17"/>
    </row>
    <row r="467" spans="1:9" ht="12.75">
      <c r="A467" s="166"/>
      <c r="B467" s="424" t="s">
        <v>270</v>
      </c>
      <c r="C467" s="37" t="s">
        <v>515</v>
      </c>
      <c r="D467" s="68">
        <v>4</v>
      </c>
      <c r="E467" s="38" t="s">
        <v>88</v>
      </c>
      <c r="F467" s="341"/>
      <c r="G467" s="341"/>
      <c r="H467" s="215">
        <f t="shared" si="18"/>
        <v>0</v>
      </c>
      <c r="I467" s="17"/>
    </row>
    <row r="468" spans="1:9" ht="12.75">
      <c r="A468" s="166"/>
      <c r="B468" s="424" t="s">
        <v>271</v>
      </c>
      <c r="C468" s="37" t="s">
        <v>516</v>
      </c>
      <c r="D468" s="68">
        <v>2</v>
      </c>
      <c r="E468" s="38" t="s">
        <v>88</v>
      </c>
      <c r="F468" s="341"/>
      <c r="G468" s="341"/>
      <c r="H468" s="215">
        <f t="shared" si="18"/>
        <v>0</v>
      </c>
      <c r="I468" s="17"/>
    </row>
    <row r="469" spans="1:9" ht="12.75">
      <c r="A469" s="166"/>
      <c r="B469" s="424" t="s">
        <v>648</v>
      </c>
      <c r="C469" s="37" t="s">
        <v>517</v>
      </c>
      <c r="D469" s="68">
        <v>2</v>
      </c>
      <c r="E469" s="38" t="s">
        <v>88</v>
      </c>
      <c r="F469" s="341"/>
      <c r="G469" s="341"/>
      <c r="H469" s="215">
        <f t="shared" si="18"/>
        <v>0</v>
      </c>
      <c r="I469" s="17"/>
    </row>
    <row r="470" spans="1:9" ht="12.75">
      <c r="A470" s="166"/>
      <c r="B470" s="424" t="s">
        <v>649</v>
      </c>
      <c r="C470" s="37" t="s">
        <v>518</v>
      </c>
      <c r="D470" s="68">
        <v>2</v>
      </c>
      <c r="E470" s="38" t="s">
        <v>88</v>
      </c>
      <c r="F470" s="341"/>
      <c r="G470" s="341"/>
      <c r="H470" s="215">
        <f t="shared" si="18"/>
        <v>0</v>
      </c>
      <c r="I470" s="17"/>
    </row>
    <row r="471" spans="1:9" ht="12.75">
      <c r="A471" s="166"/>
      <c r="B471" s="424" t="s">
        <v>187</v>
      </c>
      <c r="C471" s="37" t="s">
        <v>519</v>
      </c>
      <c r="D471" s="68"/>
      <c r="E471" s="38" t="s">
        <v>98</v>
      </c>
      <c r="F471" s="87"/>
      <c r="G471" s="87"/>
      <c r="H471" s="215"/>
      <c r="I471" s="17"/>
    </row>
    <row r="472" spans="1:9" ht="12.75">
      <c r="A472" s="166"/>
      <c r="B472" s="424" t="s">
        <v>650</v>
      </c>
      <c r="C472" s="37" t="s">
        <v>520</v>
      </c>
      <c r="D472" s="68">
        <v>3</v>
      </c>
      <c r="E472" s="38" t="s">
        <v>88</v>
      </c>
      <c r="F472" s="341"/>
      <c r="G472" s="341"/>
      <c r="H472" s="215">
        <f t="shared" si="18"/>
        <v>0</v>
      </c>
      <c r="I472" s="17"/>
    </row>
    <row r="473" spans="1:9" ht="12.75">
      <c r="A473" s="166"/>
      <c r="B473" s="424" t="s">
        <v>651</v>
      </c>
      <c r="C473" s="37" t="s">
        <v>521</v>
      </c>
      <c r="D473" s="68">
        <v>6</v>
      </c>
      <c r="E473" s="38" t="s">
        <v>88</v>
      </c>
      <c r="F473" s="341"/>
      <c r="G473" s="341"/>
      <c r="H473" s="215">
        <f t="shared" si="18"/>
        <v>0</v>
      </c>
      <c r="I473" s="17"/>
    </row>
    <row r="474" spans="1:9" ht="12.75">
      <c r="A474" s="166"/>
      <c r="B474" s="424" t="s">
        <v>652</v>
      </c>
      <c r="C474" s="37" t="s">
        <v>522</v>
      </c>
      <c r="D474" s="68">
        <v>12</v>
      </c>
      <c r="E474" s="38" t="s">
        <v>88</v>
      </c>
      <c r="F474" s="341"/>
      <c r="G474" s="341"/>
      <c r="H474" s="215">
        <f t="shared" si="18"/>
        <v>0</v>
      </c>
      <c r="I474" s="17"/>
    </row>
    <row r="475" spans="1:9" ht="12.75">
      <c r="A475" s="166"/>
      <c r="B475" s="423" t="s">
        <v>176</v>
      </c>
      <c r="C475" s="330" t="s">
        <v>523</v>
      </c>
      <c r="D475" s="232">
        <v>1</v>
      </c>
      <c r="E475" s="331" t="s">
        <v>88</v>
      </c>
      <c r="F475" s="471"/>
      <c r="G475" s="471"/>
      <c r="H475" s="215">
        <f t="shared" si="18"/>
        <v>0</v>
      </c>
      <c r="I475" s="17"/>
    </row>
    <row r="476" spans="1:9" ht="12.75">
      <c r="A476" s="166"/>
      <c r="B476" s="424" t="s">
        <v>390</v>
      </c>
      <c r="C476" s="37" t="s">
        <v>524</v>
      </c>
      <c r="D476" s="68">
        <v>300</v>
      </c>
      <c r="E476" s="38" t="s">
        <v>92</v>
      </c>
      <c r="F476" s="341"/>
      <c r="G476" s="341"/>
      <c r="H476" s="215">
        <f t="shared" si="18"/>
        <v>0</v>
      </c>
      <c r="I476" s="17"/>
    </row>
    <row r="477" spans="1:9" ht="12.75">
      <c r="A477" s="166"/>
      <c r="B477" s="424" t="s">
        <v>391</v>
      </c>
      <c r="C477" s="37" t="s">
        <v>525</v>
      </c>
      <c r="D477" s="68">
        <v>80</v>
      </c>
      <c r="E477" s="38" t="s">
        <v>92</v>
      </c>
      <c r="F477" s="341"/>
      <c r="G477" s="341"/>
      <c r="H477" s="215">
        <f t="shared" si="18"/>
        <v>0</v>
      </c>
      <c r="I477" s="17"/>
    </row>
    <row r="478" spans="1:9" ht="12.75">
      <c r="A478" s="166"/>
      <c r="B478" s="423" t="s">
        <v>429</v>
      </c>
      <c r="C478" s="37" t="s">
        <v>526</v>
      </c>
      <c r="D478" s="68">
        <v>600</v>
      </c>
      <c r="E478" s="38" t="s">
        <v>92</v>
      </c>
      <c r="F478" s="341"/>
      <c r="G478" s="341"/>
      <c r="H478" s="215">
        <f t="shared" si="18"/>
        <v>0</v>
      </c>
      <c r="I478" s="17"/>
    </row>
    <row r="479" spans="1:9" ht="25.5">
      <c r="A479" s="166"/>
      <c r="B479" s="424" t="s">
        <v>392</v>
      </c>
      <c r="C479" s="37" t="s">
        <v>527</v>
      </c>
      <c r="D479" s="68">
        <v>150</v>
      </c>
      <c r="E479" s="38" t="s">
        <v>92</v>
      </c>
      <c r="F479" s="341"/>
      <c r="G479" s="341"/>
      <c r="H479" s="215">
        <f t="shared" si="18"/>
        <v>0</v>
      </c>
      <c r="I479" s="17"/>
    </row>
    <row r="480" spans="1:9" ht="12.75">
      <c r="A480" s="166"/>
      <c r="B480" s="424" t="s">
        <v>394</v>
      </c>
      <c r="C480" s="37" t="s">
        <v>528</v>
      </c>
      <c r="D480" s="68">
        <v>40</v>
      </c>
      <c r="E480" s="38" t="s">
        <v>92</v>
      </c>
      <c r="F480" s="341"/>
      <c r="G480" s="341"/>
      <c r="H480" s="215">
        <f t="shared" si="18"/>
        <v>0</v>
      </c>
      <c r="I480" s="17"/>
    </row>
    <row r="481" spans="1:9" ht="12.75">
      <c r="A481" s="166"/>
      <c r="B481" s="423" t="s">
        <v>395</v>
      </c>
      <c r="C481" s="37" t="s">
        <v>529</v>
      </c>
      <c r="D481" s="68">
        <v>100</v>
      </c>
      <c r="E481" s="38" t="s">
        <v>92</v>
      </c>
      <c r="F481" s="341"/>
      <c r="G481" s="341"/>
      <c r="H481" s="215">
        <f t="shared" si="18"/>
        <v>0</v>
      </c>
      <c r="I481" s="17"/>
    </row>
    <row r="482" spans="1:9" ht="12.75">
      <c r="A482" s="166"/>
      <c r="B482" s="424" t="s">
        <v>539</v>
      </c>
      <c r="C482" s="37" t="s">
        <v>530</v>
      </c>
      <c r="D482" s="68">
        <v>400</v>
      </c>
      <c r="E482" s="38" t="s">
        <v>92</v>
      </c>
      <c r="F482" s="341"/>
      <c r="G482" s="341"/>
      <c r="H482" s="215">
        <f t="shared" si="18"/>
        <v>0</v>
      </c>
      <c r="I482" s="17"/>
    </row>
    <row r="483" spans="1:9" ht="12.75">
      <c r="A483" s="166"/>
      <c r="B483" s="424" t="s">
        <v>543</v>
      </c>
      <c r="C483" s="37" t="s">
        <v>531</v>
      </c>
      <c r="D483" s="68">
        <v>200</v>
      </c>
      <c r="E483" s="38" t="s">
        <v>92</v>
      </c>
      <c r="F483" s="341"/>
      <c r="G483" s="341"/>
      <c r="H483" s="215">
        <f t="shared" si="18"/>
        <v>0</v>
      </c>
      <c r="I483" s="17"/>
    </row>
    <row r="484" spans="1:9" ht="12.75">
      <c r="A484" s="166"/>
      <c r="B484" s="423" t="s">
        <v>545</v>
      </c>
      <c r="C484" s="37" t="s">
        <v>532</v>
      </c>
      <c r="D484" s="68">
        <v>50</v>
      </c>
      <c r="E484" s="38" t="s">
        <v>92</v>
      </c>
      <c r="F484" s="341"/>
      <c r="G484" s="341"/>
      <c r="H484" s="215">
        <f t="shared" si="18"/>
        <v>0</v>
      </c>
      <c r="I484" s="17"/>
    </row>
    <row r="485" spans="1:9" ht="12.75">
      <c r="A485" s="166"/>
      <c r="B485" s="424" t="s">
        <v>547</v>
      </c>
      <c r="C485" s="269" t="s">
        <v>533</v>
      </c>
      <c r="D485" s="332">
        <v>4</v>
      </c>
      <c r="E485" s="333" t="s">
        <v>88</v>
      </c>
      <c r="F485" s="472"/>
      <c r="G485" s="472"/>
      <c r="H485" s="215">
        <f t="shared" si="18"/>
        <v>0</v>
      </c>
      <c r="I485" s="17"/>
    </row>
    <row r="486" spans="1:9" ht="12.75">
      <c r="A486" s="166"/>
      <c r="B486" s="424" t="s">
        <v>549</v>
      </c>
      <c r="C486" s="269" t="s">
        <v>534</v>
      </c>
      <c r="D486" s="332">
        <v>24</v>
      </c>
      <c r="E486" s="333" t="s">
        <v>88</v>
      </c>
      <c r="F486" s="472"/>
      <c r="G486" s="472"/>
      <c r="H486" s="215">
        <f t="shared" si="18"/>
        <v>0</v>
      </c>
      <c r="I486" s="17"/>
    </row>
    <row r="487" spans="1:9" ht="12.75">
      <c r="A487" s="166"/>
      <c r="B487" s="423" t="s">
        <v>551</v>
      </c>
      <c r="C487" s="334" t="s">
        <v>535</v>
      </c>
      <c r="D487" s="335">
        <v>30</v>
      </c>
      <c r="E487" s="336" t="s">
        <v>92</v>
      </c>
      <c r="F487" s="473"/>
      <c r="G487" s="473"/>
      <c r="H487" s="215">
        <f t="shared" si="18"/>
        <v>0</v>
      </c>
      <c r="I487" s="17"/>
    </row>
    <row r="488" spans="1:9" ht="12.75">
      <c r="A488" s="166"/>
      <c r="B488" s="424" t="s">
        <v>553</v>
      </c>
      <c r="C488" s="269" t="s">
        <v>536</v>
      </c>
      <c r="D488" s="232"/>
      <c r="E488" s="300" t="s">
        <v>98</v>
      </c>
      <c r="F488" s="255"/>
      <c r="G488" s="255"/>
      <c r="H488" s="215"/>
      <c r="I488" s="17"/>
    </row>
    <row r="489" spans="1:9" ht="12.75">
      <c r="A489" s="166"/>
      <c r="B489" s="423" t="s">
        <v>653</v>
      </c>
      <c r="C489" s="269" t="s">
        <v>537</v>
      </c>
      <c r="D489" s="232">
        <v>111</v>
      </c>
      <c r="E489" s="300" t="s">
        <v>88</v>
      </c>
      <c r="F489" s="253"/>
      <c r="G489" s="253"/>
      <c r="H489" s="215">
        <f t="shared" si="18"/>
        <v>0</v>
      </c>
      <c r="I489" s="17"/>
    </row>
    <row r="490" spans="1:9" ht="12.75">
      <c r="A490" s="166"/>
      <c r="B490" s="423" t="s">
        <v>654</v>
      </c>
      <c r="C490" s="269" t="s">
        <v>538</v>
      </c>
      <c r="D490" s="232">
        <v>21</v>
      </c>
      <c r="E490" s="300" t="s">
        <v>88</v>
      </c>
      <c r="F490" s="253"/>
      <c r="G490" s="253"/>
      <c r="H490" s="215">
        <f t="shared" si="18"/>
        <v>0</v>
      </c>
      <c r="I490" s="17"/>
    </row>
    <row r="491" spans="1:9" ht="12.75">
      <c r="A491" s="166"/>
      <c r="B491" s="423" t="s">
        <v>655</v>
      </c>
      <c r="C491" s="269" t="s">
        <v>522</v>
      </c>
      <c r="D491" s="232">
        <v>11</v>
      </c>
      <c r="E491" s="300" t="s">
        <v>88</v>
      </c>
      <c r="F491" s="253"/>
      <c r="G491" s="253"/>
      <c r="H491" s="215">
        <f t="shared" si="18"/>
        <v>0</v>
      </c>
      <c r="I491" s="17"/>
    </row>
    <row r="492" spans="1:9" ht="12.75">
      <c r="A492" s="166"/>
      <c r="B492" s="423" t="s">
        <v>656</v>
      </c>
      <c r="C492" s="269" t="s">
        <v>540</v>
      </c>
      <c r="D492" s="232"/>
      <c r="E492" s="300" t="s">
        <v>98</v>
      </c>
      <c r="F492" s="255"/>
      <c r="G492" s="255"/>
      <c r="H492" s="215"/>
      <c r="I492" s="17"/>
    </row>
    <row r="493" spans="1:9" ht="12.75">
      <c r="A493" s="166"/>
      <c r="B493" s="423" t="s">
        <v>657</v>
      </c>
      <c r="C493" s="269" t="s">
        <v>538</v>
      </c>
      <c r="D493" s="232">
        <v>1</v>
      </c>
      <c r="E493" s="300" t="s">
        <v>88</v>
      </c>
      <c r="F493" s="341"/>
      <c r="G493" s="341"/>
      <c r="H493" s="215">
        <f t="shared" si="18"/>
        <v>0</v>
      </c>
      <c r="I493" s="17"/>
    </row>
    <row r="494" spans="1:9" ht="12.75">
      <c r="A494" s="166"/>
      <c r="B494" s="424" t="s">
        <v>658</v>
      </c>
      <c r="C494" s="37" t="s">
        <v>522</v>
      </c>
      <c r="D494" s="68">
        <v>11</v>
      </c>
      <c r="E494" s="38" t="s">
        <v>88</v>
      </c>
      <c r="F494" s="341"/>
      <c r="G494" s="341"/>
      <c r="H494" s="215">
        <f t="shared" si="18"/>
        <v>0</v>
      </c>
      <c r="I494" s="17"/>
    </row>
    <row r="495" spans="1:9" ht="12.75">
      <c r="A495" s="166"/>
      <c r="B495" s="424" t="s">
        <v>659</v>
      </c>
      <c r="C495" s="37" t="s">
        <v>541</v>
      </c>
      <c r="D495" s="68">
        <v>2</v>
      </c>
      <c r="E495" s="38" t="s">
        <v>88</v>
      </c>
      <c r="F495" s="341"/>
      <c r="G495" s="341"/>
      <c r="H495" s="215">
        <f t="shared" si="18"/>
        <v>0</v>
      </c>
      <c r="I495" s="17"/>
    </row>
    <row r="496" spans="1:9" ht="12.75">
      <c r="A496" s="166"/>
      <c r="B496" s="423" t="s">
        <v>660</v>
      </c>
      <c r="C496" s="269" t="s">
        <v>542</v>
      </c>
      <c r="D496" s="232">
        <v>4</v>
      </c>
      <c r="E496" s="300" t="s">
        <v>88</v>
      </c>
      <c r="F496" s="341"/>
      <c r="G496" s="341"/>
      <c r="H496" s="215">
        <f t="shared" si="18"/>
        <v>0</v>
      </c>
      <c r="I496" s="17"/>
    </row>
    <row r="497" spans="1:9" ht="12.75">
      <c r="A497" s="166"/>
      <c r="B497" s="423" t="s">
        <v>661</v>
      </c>
      <c r="C497" s="269" t="s">
        <v>544</v>
      </c>
      <c r="D497" s="232">
        <v>19</v>
      </c>
      <c r="E497" s="300" t="s">
        <v>88</v>
      </c>
      <c r="F497" s="253"/>
      <c r="G497" s="253"/>
      <c r="H497" s="215">
        <f t="shared" si="18"/>
        <v>0</v>
      </c>
      <c r="I497" s="17"/>
    </row>
    <row r="498" spans="1:9" ht="12.75">
      <c r="A498" s="166"/>
      <c r="B498" s="424" t="s">
        <v>662</v>
      </c>
      <c r="C498" s="37" t="s">
        <v>546</v>
      </c>
      <c r="D498" s="68">
        <v>1</v>
      </c>
      <c r="E498" s="38" t="s">
        <v>88</v>
      </c>
      <c r="F498" s="341"/>
      <c r="G498" s="341"/>
      <c r="H498" s="215">
        <f t="shared" si="18"/>
        <v>0</v>
      </c>
      <c r="I498" s="17"/>
    </row>
    <row r="499" spans="1:9" ht="12.75">
      <c r="A499" s="166"/>
      <c r="B499" s="423" t="s">
        <v>663</v>
      </c>
      <c r="C499" s="37" t="s">
        <v>548</v>
      </c>
      <c r="D499" s="68">
        <v>1</v>
      </c>
      <c r="E499" s="38" t="s">
        <v>88</v>
      </c>
      <c r="F499" s="341"/>
      <c r="G499" s="341"/>
      <c r="H499" s="215">
        <f t="shared" si="18"/>
        <v>0</v>
      </c>
      <c r="I499" s="17"/>
    </row>
    <row r="500" spans="1:9" ht="12.75">
      <c r="A500" s="166"/>
      <c r="B500" s="423" t="s">
        <v>664</v>
      </c>
      <c r="C500" s="37" t="s">
        <v>550</v>
      </c>
      <c r="D500" s="68">
        <v>1</v>
      </c>
      <c r="E500" s="38" t="s">
        <v>88</v>
      </c>
      <c r="F500" s="341"/>
      <c r="G500" s="341"/>
      <c r="H500" s="215">
        <f t="shared" si="18"/>
        <v>0</v>
      </c>
      <c r="I500" s="17"/>
    </row>
    <row r="501" spans="1:9" ht="12.75">
      <c r="A501" s="166"/>
      <c r="B501" s="424" t="s">
        <v>665</v>
      </c>
      <c r="C501" s="37" t="s">
        <v>552</v>
      </c>
      <c r="D501" s="68">
        <v>200</v>
      </c>
      <c r="E501" s="38" t="s">
        <v>92</v>
      </c>
      <c r="F501" s="341"/>
      <c r="G501" s="341"/>
      <c r="H501" s="215">
        <f t="shared" si="18"/>
        <v>0</v>
      </c>
      <c r="I501" s="17"/>
    </row>
    <row r="502" spans="1:9" ht="38.25">
      <c r="A502" s="166"/>
      <c r="B502" s="423" t="s">
        <v>666</v>
      </c>
      <c r="C502" s="37" t="s">
        <v>554</v>
      </c>
      <c r="D502" s="68">
        <v>1</v>
      </c>
      <c r="E502" s="38" t="s">
        <v>476</v>
      </c>
      <c r="F502" s="341"/>
      <c r="G502" s="341"/>
      <c r="H502" s="215">
        <f t="shared" si="18"/>
        <v>0</v>
      </c>
      <c r="I502" s="17"/>
    </row>
    <row r="503" spans="1:9" ht="12.75">
      <c r="A503" s="166"/>
      <c r="B503" s="401">
        <v>2</v>
      </c>
      <c r="C503" s="308" t="s">
        <v>555</v>
      </c>
      <c r="D503" s="311"/>
      <c r="E503" s="309"/>
      <c r="F503" s="310"/>
      <c r="G503" s="310"/>
      <c r="H503" s="215"/>
      <c r="I503" s="17"/>
    </row>
    <row r="504" spans="1:9" ht="25.5">
      <c r="A504" s="166"/>
      <c r="B504" s="382" t="s">
        <v>93</v>
      </c>
      <c r="C504" s="70" t="s">
        <v>556</v>
      </c>
      <c r="D504" s="68">
        <v>36</v>
      </c>
      <c r="E504" s="38" t="s">
        <v>88</v>
      </c>
      <c r="F504" s="341"/>
      <c r="G504" s="341"/>
      <c r="H504" s="215">
        <f t="shared" si="18"/>
        <v>0</v>
      </c>
      <c r="I504" s="17"/>
    </row>
    <row r="505" spans="1:9" ht="25.5">
      <c r="A505" s="166"/>
      <c r="B505" s="382" t="s">
        <v>97</v>
      </c>
      <c r="C505" s="70" t="s">
        <v>557</v>
      </c>
      <c r="D505" s="68">
        <v>4</v>
      </c>
      <c r="E505" s="38" t="s">
        <v>88</v>
      </c>
      <c r="F505" s="341"/>
      <c r="G505" s="341"/>
      <c r="H505" s="215">
        <f t="shared" si="18"/>
        <v>0</v>
      </c>
      <c r="I505" s="17"/>
    </row>
    <row r="506" spans="1:9" ht="25.5">
      <c r="A506" s="166"/>
      <c r="B506" s="382" t="s">
        <v>101</v>
      </c>
      <c r="C506" s="70" t="s">
        <v>558</v>
      </c>
      <c r="D506" s="68">
        <v>56</v>
      </c>
      <c r="E506" s="38" t="s">
        <v>88</v>
      </c>
      <c r="F506" s="341"/>
      <c r="G506" s="341"/>
      <c r="H506" s="215">
        <f t="shared" si="18"/>
        <v>0</v>
      </c>
      <c r="I506" s="17"/>
    </row>
    <row r="507" spans="1:9" ht="25.5">
      <c r="A507" s="166"/>
      <c r="B507" s="382" t="s">
        <v>171</v>
      </c>
      <c r="C507" s="70" t="s">
        <v>559</v>
      </c>
      <c r="D507" s="68">
        <v>24</v>
      </c>
      <c r="E507" s="38" t="s">
        <v>88</v>
      </c>
      <c r="F507" s="341"/>
      <c r="G507" s="341"/>
      <c r="H507" s="215">
        <f t="shared" si="18"/>
        <v>0</v>
      </c>
      <c r="I507" s="17"/>
    </row>
    <row r="508" spans="1:9" ht="38.25">
      <c r="A508" s="166"/>
      <c r="B508" s="382" t="s">
        <v>232</v>
      </c>
      <c r="C508" s="70" t="s">
        <v>560</v>
      </c>
      <c r="D508" s="68">
        <v>11</v>
      </c>
      <c r="E508" s="38" t="s">
        <v>88</v>
      </c>
      <c r="F508" s="341"/>
      <c r="G508" s="341"/>
      <c r="H508" s="215">
        <f t="shared" si="18"/>
        <v>0</v>
      </c>
      <c r="I508" s="17"/>
    </row>
    <row r="509" spans="1:9" ht="38.25">
      <c r="A509" s="166"/>
      <c r="B509" s="382" t="s">
        <v>233</v>
      </c>
      <c r="C509" s="70" t="s">
        <v>561</v>
      </c>
      <c r="D509" s="68">
        <v>9</v>
      </c>
      <c r="E509" s="38" t="s">
        <v>88</v>
      </c>
      <c r="F509" s="341"/>
      <c r="G509" s="341"/>
      <c r="H509" s="215">
        <f t="shared" si="18"/>
        <v>0</v>
      </c>
      <c r="I509" s="17"/>
    </row>
    <row r="510" spans="1:9" ht="12.75">
      <c r="A510" s="166"/>
      <c r="B510" s="382" t="s">
        <v>323</v>
      </c>
      <c r="C510" s="269" t="s">
        <v>562</v>
      </c>
      <c r="D510" s="232"/>
      <c r="E510" s="300"/>
      <c r="F510" s="255"/>
      <c r="G510" s="255"/>
      <c r="H510" s="215"/>
      <c r="I510" s="17"/>
    </row>
    <row r="511" spans="1:9" ht="12.75">
      <c r="A511" s="166"/>
      <c r="B511" s="399" t="s">
        <v>492</v>
      </c>
      <c r="C511" s="269" t="s">
        <v>563</v>
      </c>
      <c r="D511" s="232">
        <v>3700</v>
      </c>
      <c r="E511" s="300" t="s">
        <v>92</v>
      </c>
      <c r="F511" s="253"/>
      <c r="G511" s="253"/>
      <c r="H511" s="215">
        <f t="shared" si="18"/>
        <v>0</v>
      </c>
      <c r="I511" s="17"/>
    </row>
    <row r="512" spans="1:9" ht="12.75">
      <c r="A512" s="166"/>
      <c r="B512" s="399" t="s">
        <v>493</v>
      </c>
      <c r="C512" s="269" t="s">
        <v>564</v>
      </c>
      <c r="D512" s="232">
        <v>1200</v>
      </c>
      <c r="E512" s="300" t="s">
        <v>92</v>
      </c>
      <c r="F512" s="253"/>
      <c r="G512" s="253"/>
      <c r="H512" s="215">
        <f t="shared" si="18"/>
        <v>0</v>
      </c>
      <c r="I512" s="17"/>
    </row>
    <row r="513" spans="1:9" ht="12.75">
      <c r="A513" s="166"/>
      <c r="B513" s="399" t="s">
        <v>667</v>
      </c>
      <c r="C513" s="269" t="s">
        <v>565</v>
      </c>
      <c r="D513" s="232">
        <v>800</v>
      </c>
      <c r="E513" s="300" t="s">
        <v>92</v>
      </c>
      <c r="F513" s="253"/>
      <c r="G513" s="253"/>
      <c r="H513" s="215">
        <f t="shared" si="18"/>
        <v>0</v>
      </c>
      <c r="I513" s="17"/>
    </row>
    <row r="514" spans="1:9" ht="12.75">
      <c r="A514" s="166"/>
      <c r="B514" s="382" t="s">
        <v>478</v>
      </c>
      <c r="C514" s="70" t="s">
        <v>566</v>
      </c>
      <c r="D514" s="68">
        <v>28</v>
      </c>
      <c r="E514" s="38" t="s">
        <v>88</v>
      </c>
      <c r="F514" s="341"/>
      <c r="G514" s="341"/>
      <c r="H514" s="215">
        <f t="shared" si="18"/>
        <v>0</v>
      </c>
      <c r="I514" s="17"/>
    </row>
    <row r="515" spans="1:9" ht="12.75">
      <c r="A515" s="166"/>
      <c r="B515" s="399" t="s">
        <v>479</v>
      </c>
      <c r="C515" s="269" t="s">
        <v>567</v>
      </c>
      <c r="D515" s="232"/>
      <c r="E515" s="300"/>
      <c r="F515" s="255"/>
      <c r="G515" s="255"/>
      <c r="H515" s="215"/>
      <c r="I515" s="17"/>
    </row>
    <row r="516" spans="1:9" ht="12.75">
      <c r="A516" s="166"/>
      <c r="B516" s="399" t="s">
        <v>568</v>
      </c>
      <c r="C516" s="269" t="s">
        <v>569</v>
      </c>
      <c r="D516" s="232">
        <v>16</v>
      </c>
      <c r="E516" s="300" t="s">
        <v>88</v>
      </c>
      <c r="F516" s="253"/>
      <c r="G516" s="253"/>
      <c r="H516" s="215">
        <f t="shared" si="18"/>
        <v>0</v>
      </c>
      <c r="I516" s="17"/>
    </row>
    <row r="517" spans="1:9" ht="12.75">
      <c r="A517" s="166"/>
      <c r="B517" s="399" t="s">
        <v>570</v>
      </c>
      <c r="C517" s="269" t="s">
        <v>571</v>
      </c>
      <c r="D517" s="232">
        <v>2</v>
      </c>
      <c r="E517" s="300" t="s">
        <v>88</v>
      </c>
      <c r="F517" s="253"/>
      <c r="G517" s="253"/>
      <c r="H517" s="215">
        <f t="shared" si="18"/>
        <v>0</v>
      </c>
      <c r="I517" s="17"/>
    </row>
    <row r="518" spans="1:9" ht="12.75">
      <c r="A518" s="166"/>
      <c r="B518" s="399" t="s">
        <v>572</v>
      </c>
      <c r="C518" s="37" t="s">
        <v>573</v>
      </c>
      <c r="D518" s="68">
        <v>5</v>
      </c>
      <c r="E518" s="38" t="s">
        <v>88</v>
      </c>
      <c r="F518" s="341"/>
      <c r="G518" s="341"/>
      <c r="H518" s="215">
        <f t="shared" si="18"/>
        <v>0</v>
      </c>
      <c r="I518" s="17"/>
    </row>
    <row r="519" spans="1:9" ht="12.75">
      <c r="A519" s="166"/>
      <c r="B519" s="399" t="s">
        <v>574</v>
      </c>
      <c r="C519" s="37" t="s">
        <v>575</v>
      </c>
      <c r="D519" s="68">
        <v>2</v>
      </c>
      <c r="E519" s="38" t="s">
        <v>88</v>
      </c>
      <c r="F519" s="341"/>
      <c r="G519" s="341"/>
      <c r="H519" s="215">
        <f t="shared" si="18"/>
        <v>0</v>
      </c>
      <c r="I519" s="17"/>
    </row>
    <row r="520" spans="1:9" ht="12.75">
      <c r="A520" s="166"/>
      <c r="B520" s="399" t="s">
        <v>480</v>
      </c>
      <c r="C520" s="269" t="s">
        <v>576</v>
      </c>
      <c r="D520" s="232"/>
      <c r="E520" s="300"/>
      <c r="F520" s="255"/>
      <c r="G520" s="255"/>
      <c r="H520" s="215"/>
      <c r="I520" s="17"/>
    </row>
    <row r="521" spans="1:9" ht="12.75">
      <c r="A521" s="166"/>
      <c r="B521" s="399" t="s">
        <v>577</v>
      </c>
      <c r="C521" s="269" t="s">
        <v>569</v>
      </c>
      <c r="D521" s="232">
        <v>30</v>
      </c>
      <c r="E521" s="300" t="s">
        <v>88</v>
      </c>
      <c r="F521" s="253"/>
      <c r="G521" s="253"/>
      <c r="H521" s="215">
        <f t="shared" si="18"/>
        <v>0</v>
      </c>
      <c r="I521" s="17"/>
    </row>
    <row r="522" spans="1:9" ht="12.75">
      <c r="A522" s="166"/>
      <c r="B522" s="399" t="s">
        <v>578</v>
      </c>
      <c r="C522" s="269" t="s">
        <v>579</v>
      </c>
      <c r="D522" s="232">
        <v>184</v>
      </c>
      <c r="E522" s="300" t="s">
        <v>88</v>
      </c>
      <c r="F522" s="253"/>
      <c r="G522" s="253"/>
      <c r="H522" s="215">
        <f t="shared" si="18"/>
        <v>0</v>
      </c>
      <c r="I522" s="17"/>
    </row>
    <row r="523" spans="1:9" ht="12.75">
      <c r="A523" s="166"/>
      <c r="B523" s="399" t="s">
        <v>481</v>
      </c>
      <c r="C523" s="269" t="s">
        <v>580</v>
      </c>
      <c r="D523" s="232">
        <v>78</v>
      </c>
      <c r="E523" s="300" t="s">
        <v>88</v>
      </c>
      <c r="F523" s="253"/>
      <c r="G523" s="253"/>
      <c r="H523" s="215">
        <f t="shared" si="18"/>
        <v>0</v>
      </c>
      <c r="I523" s="17"/>
    </row>
    <row r="524" spans="1:9" ht="12.75">
      <c r="A524" s="166"/>
      <c r="B524" s="399" t="s">
        <v>482</v>
      </c>
      <c r="C524" s="269" t="s">
        <v>581</v>
      </c>
      <c r="D524" s="232">
        <v>102</v>
      </c>
      <c r="E524" s="300" t="s">
        <v>88</v>
      </c>
      <c r="F524" s="253"/>
      <c r="G524" s="253"/>
      <c r="H524" s="215">
        <f aca="true" t="shared" si="19" ref="H524:H564">SUM(F524,G524)*D524</f>
        <v>0</v>
      </c>
      <c r="I524" s="17"/>
    </row>
    <row r="525" spans="1:9" ht="12.75">
      <c r="A525" s="166"/>
      <c r="B525" s="399" t="s">
        <v>483</v>
      </c>
      <c r="C525" s="269" t="s">
        <v>582</v>
      </c>
      <c r="D525" s="232"/>
      <c r="E525" s="300"/>
      <c r="F525" s="255"/>
      <c r="G525" s="255"/>
      <c r="H525" s="215"/>
      <c r="I525" s="17"/>
    </row>
    <row r="526" spans="1:9" ht="12.75">
      <c r="A526" s="166"/>
      <c r="B526" s="399" t="s">
        <v>583</v>
      </c>
      <c r="C526" s="269" t="s">
        <v>584</v>
      </c>
      <c r="D526" s="232">
        <v>295</v>
      </c>
      <c r="E526" s="300" t="s">
        <v>88</v>
      </c>
      <c r="F526" s="253"/>
      <c r="G526" s="253"/>
      <c r="H526" s="215">
        <f t="shared" si="19"/>
        <v>0</v>
      </c>
      <c r="I526" s="17"/>
    </row>
    <row r="527" spans="1:9" ht="12.75">
      <c r="A527" s="166"/>
      <c r="B527" s="399" t="s">
        <v>585</v>
      </c>
      <c r="C527" s="269" t="s">
        <v>586</v>
      </c>
      <c r="D527" s="232">
        <v>101</v>
      </c>
      <c r="E527" s="300" t="s">
        <v>88</v>
      </c>
      <c r="F527" s="253"/>
      <c r="G527" s="253"/>
      <c r="H527" s="215">
        <f t="shared" si="19"/>
        <v>0</v>
      </c>
      <c r="I527" s="17"/>
    </row>
    <row r="528" spans="1:9" ht="12.75">
      <c r="A528" s="166"/>
      <c r="B528" s="399" t="s">
        <v>484</v>
      </c>
      <c r="C528" s="269" t="s">
        <v>587</v>
      </c>
      <c r="D528" s="232"/>
      <c r="E528" s="300"/>
      <c r="F528" s="255"/>
      <c r="G528" s="255"/>
      <c r="H528" s="215"/>
      <c r="I528" s="17"/>
    </row>
    <row r="529" spans="1:9" ht="12.75">
      <c r="A529" s="166"/>
      <c r="B529" s="399" t="s">
        <v>588</v>
      </c>
      <c r="C529" s="269" t="s">
        <v>584</v>
      </c>
      <c r="D529" s="232">
        <v>285</v>
      </c>
      <c r="E529" s="300" t="s">
        <v>92</v>
      </c>
      <c r="F529" s="253"/>
      <c r="G529" s="253"/>
      <c r="H529" s="215">
        <f t="shared" si="19"/>
        <v>0</v>
      </c>
      <c r="I529" s="17"/>
    </row>
    <row r="530" spans="1:9" ht="12.75">
      <c r="A530" s="166"/>
      <c r="B530" s="399" t="s">
        <v>589</v>
      </c>
      <c r="C530" s="269" t="s">
        <v>586</v>
      </c>
      <c r="D530" s="232">
        <v>102</v>
      </c>
      <c r="E530" s="300" t="s">
        <v>92</v>
      </c>
      <c r="F530" s="253"/>
      <c r="G530" s="253"/>
      <c r="H530" s="215">
        <f t="shared" si="19"/>
        <v>0</v>
      </c>
      <c r="I530" s="17"/>
    </row>
    <row r="531" spans="1:9" ht="12.75">
      <c r="A531" s="166"/>
      <c r="B531" s="399" t="s">
        <v>590</v>
      </c>
      <c r="C531" s="269" t="s">
        <v>591</v>
      </c>
      <c r="D531" s="232">
        <v>83</v>
      </c>
      <c r="E531" s="300" t="s">
        <v>92</v>
      </c>
      <c r="F531" s="253"/>
      <c r="G531" s="253"/>
      <c r="H531" s="215">
        <f t="shared" si="19"/>
        <v>0</v>
      </c>
      <c r="I531" s="17"/>
    </row>
    <row r="532" spans="1:9" ht="12.75">
      <c r="A532" s="166"/>
      <c r="B532" s="399" t="s">
        <v>485</v>
      </c>
      <c r="C532" s="269" t="s">
        <v>592</v>
      </c>
      <c r="D532" s="232"/>
      <c r="E532" s="300"/>
      <c r="F532" s="255"/>
      <c r="G532" s="255"/>
      <c r="H532" s="215"/>
      <c r="I532" s="17"/>
    </row>
    <row r="533" spans="1:9" ht="12.75">
      <c r="A533" s="166"/>
      <c r="B533" s="399" t="s">
        <v>593</v>
      </c>
      <c r="C533" s="269" t="s">
        <v>584</v>
      </c>
      <c r="D533" s="232">
        <v>85</v>
      </c>
      <c r="E533" s="300" t="s">
        <v>92</v>
      </c>
      <c r="F533" s="253"/>
      <c r="G533" s="253"/>
      <c r="H533" s="215">
        <f t="shared" si="19"/>
        <v>0</v>
      </c>
      <c r="I533" s="17"/>
    </row>
    <row r="534" spans="1:9" ht="12.75">
      <c r="A534" s="166"/>
      <c r="B534" s="399" t="s">
        <v>594</v>
      </c>
      <c r="C534" s="269" t="s">
        <v>595</v>
      </c>
      <c r="D534" s="232">
        <v>92</v>
      </c>
      <c r="E534" s="300" t="s">
        <v>92</v>
      </c>
      <c r="F534" s="253"/>
      <c r="G534" s="253"/>
      <c r="H534" s="215">
        <f t="shared" si="19"/>
        <v>0</v>
      </c>
      <c r="I534" s="17"/>
    </row>
    <row r="535" spans="1:9" ht="12.75">
      <c r="A535" s="166"/>
      <c r="B535" s="399" t="s">
        <v>486</v>
      </c>
      <c r="C535" s="269" t="s">
        <v>596</v>
      </c>
      <c r="D535" s="232">
        <v>89</v>
      </c>
      <c r="E535" s="300" t="s">
        <v>92</v>
      </c>
      <c r="F535" s="253"/>
      <c r="G535" s="253"/>
      <c r="H535" s="215">
        <f t="shared" si="19"/>
        <v>0</v>
      </c>
      <c r="I535" s="17"/>
    </row>
    <row r="536" spans="1:9" ht="12.75">
      <c r="A536" s="166"/>
      <c r="B536" s="399" t="s">
        <v>487</v>
      </c>
      <c r="C536" s="269" t="s">
        <v>597</v>
      </c>
      <c r="D536" s="232">
        <v>20</v>
      </c>
      <c r="E536" s="300" t="s">
        <v>88</v>
      </c>
      <c r="F536" s="253"/>
      <c r="G536" s="253"/>
      <c r="H536" s="215">
        <f t="shared" si="19"/>
        <v>0</v>
      </c>
      <c r="I536" s="17"/>
    </row>
    <row r="537" spans="1:9" ht="12.75">
      <c r="A537" s="166"/>
      <c r="B537" s="399" t="s">
        <v>488</v>
      </c>
      <c r="C537" s="269" t="s">
        <v>598</v>
      </c>
      <c r="D537" s="232">
        <v>20</v>
      </c>
      <c r="E537" s="300" t="s">
        <v>88</v>
      </c>
      <c r="F537" s="253"/>
      <c r="G537" s="253"/>
      <c r="H537" s="215">
        <f t="shared" si="19"/>
        <v>0</v>
      </c>
      <c r="I537" s="17"/>
    </row>
    <row r="538" spans="1:9" ht="12.75">
      <c r="A538" s="166"/>
      <c r="B538" s="399" t="s">
        <v>599</v>
      </c>
      <c r="C538" s="269" t="s">
        <v>600</v>
      </c>
      <c r="D538" s="232">
        <v>95</v>
      </c>
      <c r="E538" s="300" t="s">
        <v>92</v>
      </c>
      <c r="F538" s="253"/>
      <c r="G538" s="253"/>
      <c r="H538" s="215">
        <f t="shared" si="19"/>
        <v>0</v>
      </c>
      <c r="I538" s="17"/>
    </row>
    <row r="539" spans="1:9" ht="12.75">
      <c r="A539" s="166"/>
      <c r="B539" s="399" t="s">
        <v>601</v>
      </c>
      <c r="C539" s="269" t="s">
        <v>602</v>
      </c>
      <c r="D539" s="232">
        <v>95</v>
      </c>
      <c r="E539" s="300" t="s">
        <v>92</v>
      </c>
      <c r="F539" s="253"/>
      <c r="G539" s="253"/>
      <c r="H539" s="215">
        <f t="shared" si="19"/>
        <v>0</v>
      </c>
      <c r="I539" s="17"/>
    </row>
    <row r="540" spans="1:9" ht="15" customHeight="1">
      <c r="A540" s="166"/>
      <c r="B540" s="399" t="s">
        <v>603</v>
      </c>
      <c r="C540" s="334" t="s">
        <v>604</v>
      </c>
      <c r="D540" s="335">
        <v>1000</v>
      </c>
      <c r="E540" s="336" t="s">
        <v>92</v>
      </c>
      <c r="F540" s="253"/>
      <c r="G540" s="253"/>
      <c r="H540" s="215">
        <f t="shared" si="19"/>
        <v>0</v>
      </c>
      <c r="I540" s="17"/>
    </row>
    <row r="541" spans="1:9" ht="12.75">
      <c r="A541" s="166"/>
      <c r="B541" s="399" t="s">
        <v>605</v>
      </c>
      <c r="C541" s="269" t="s">
        <v>606</v>
      </c>
      <c r="D541" s="232">
        <v>50</v>
      </c>
      <c r="E541" s="300" t="s">
        <v>92</v>
      </c>
      <c r="F541" s="253"/>
      <c r="G541" s="253"/>
      <c r="H541" s="215">
        <f t="shared" si="19"/>
        <v>0</v>
      </c>
      <c r="I541" s="17"/>
    </row>
    <row r="542" spans="1:9" ht="12.75">
      <c r="A542" s="166"/>
      <c r="B542" s="399" t="s">
        <v>607</v>
      </c>
      <c r="C542" s="269" t="s">
        <v>608</v>
      </c>
      <c r="D542" s="232">
        <v>95</v>
      </c>
      <c r="E542" s="300" t="s">
        <v>92</v>
      </c>
      <c r="F542" s="253"/>
      <c r="G542" s="253"/>
      <c r="H542" s="215">
        <f t="shared" si="19"/>
        <v>0</v>
      </c>
      <c r="I542" s="17"/>
    </row>
    <row r="543" spans="1:9" ht="12.75">
      <c r="A543" s="166"/>
      <c r="B543" s="399" t="s">
        <v>609</v>
      </c>
      <c r="C543" s="269" t="s">
        <v>602</v>
      </c>
      <c r="D543" s="232">
        <v>95</v>
      </c>
      <c r="E543" s="300" t="s">
        <v>92</v>
      </c>
      <c r="F543" s="253"/>
      <c r="G543" s="253"/>
      <c r="H543" s="215">
        <f t="shared" si="19"/>
        <v>0</v>
      </c>
      <c r="I543" s="17"/>
    </row>
    <row r="544" spans="1:9" ht="12.75">
      <c r="A544" s="166"/>
      <c r="B544" s="399" t="s">
        <v>610</v>
      </c>
      <c r="C544" s="269" t="s">
        <v>611</v>
      </c>
      <c r="D544" s="232">
        <v>140</v>
      </c>
      <c r="E544" s="300" t="s">
        <v>88</v>
      </c>
      <c r="F544" s="253"/>
      <c r="G544" s="253"/>
      <c r="H544" s="215">
        <f t="shared" si="19"/>
        <v>0</v>
      </c>
      <c r="I544" s="17"/>
    </row>
    <row r="545" spans="1:9" ht="12.75">
      <c r="A545" s="166"/>
      <c r="B545" s="399" t="s">
        <v>612</v>
      </c>
      <c r="C545" s="269" t="s">
        <v>613</v>
      </c>
      <c r="D545" s="232">
        <v>15</v>
      </c>
      <c r="E545" s="300" t="s">
        <v>88</v>
      </c>
      <c r="F545" s="253"/>
      <c r="G545" s="253"/>
      <c r="H545" s="215">
        <f t="shared" si="19"/>
        <v>0</v>
      </c>
      <c r="I545" s="17"/>
    </row>
    <row r="546" spans="1:9" ht="12.75">
      <c r="A546" s="166"/>
      <c r="B546" s="399" t="s">
        <v>614</v>
      </c>
      <c r="C546" s="269" t="s">
        <v>615</v>
      </c>
      <c r="D546" s="232">
        <v>6</v>
      </c>
      <c r="E546" s="300" t="s">
        <v>88</v>
      </c>
      <c r="F546" s="253"/>
      <c r="G546" s="253"/>
      <c r="H546" s="215">
        <f t="shared" si="19"/>
        <v>0</v>
      </c>
      <c r="I546" s="17"/>
    </row>
    <row r="547" spans="1:9" ht="12.75">
      <c r="A547" s="166"/>
      <c r="B547" s="399" t="s">
        <v>616</v>
      </c>
      <c r="C547" s="269" t="s">
        <v>617</v>
      </c>
      <c r="D547" s="232">
        <v>50</v>
      </c>
      <c r="E547" s="300" t="s">
        <v>88</v>
      </c>
      <c r="F547" s="253"/>
      <c r="G547" s="253"/>
      <c r="H547" s="215">
        <f t="shared" si="19"/>
        <v>0</v>
      </c>
      <c r="I547" s="17"/>
    </row>
    <row r="548" spans="1:9" ht="12.75">
      <c r="A548" s="166"/>
      <c r="B548" s="399" t="s">
        <v>618</v>
      </c>
      <c r="C548" s="269" t="s">
        <v>619</v>
      </c>
      <c r="D548" s="232">
        <v>328</v>
      </c>
      <c r="E548" s="300" t="s">
        <v>92</v>
      </c>
      <c r="F548" s="253"/>
      <c r="G548" s="253"/>
      <c r="H548" s="215">
        <f t="shared" si="19"/>
        <v>0</v>
      </c>
      <c r="I548" s="17"/>
    </row>
    <row r="549" spans="1:9" ht="12.75">
      <c r="A549" s="166"/>
      <c r="B549" s="399" t="s">
        <v>620</v>
      </c>
      <c r="C549" s="269" t="s">
        <v>621</v>
      </c>
      <c r="D549" s="232">
        <v>112</v>
      </c>
      <c r="E549" s="300" t="s">
        <v>88</v>
      </c>
      <c r="F549" s="253"/>
      <c r="G549" s="253"/>
      <c r="H549" s="215">
        <f t="shared" si="19"/>
        <v>0</v>
      </c>
      <c r="I549" s="17"/>
    </row>
    <row r="550" spans="1:9" ht="12.75">
      <c r="A550" s="166"/>
      <c r="B550" s="399" t="s">
        <v>622</v>
      </c>
      <c r="C550" s="269" t="s">
        <v>623</v>
      </c>
      <c r="D550" s="232">
        <v>62</v>
      </c>
      <c r="E550" s="300" t="s">
        <v>624</v>
      </c>
      <c r="F550" s="253"/>
      <c r="G550" s="253"/>
      <c r="H550" s="215">
        <f t="shared" si="19"/>
        <v>0</v>
      </c>
      <c r="I550" s="17"/>
    </row>
    <row r="551" spans="1:9" ht="12.75">
      <c r="A551" s="166"/>
      <c r="B551" s="399" t="s">
        <v>625</v>
      </c>
      <c r="C551" s="269" t="s">
        <v>626</v>
      </c>
      <c r="D551" s="232">
        <v>52</v>
      </c>
      <c r="E551" s="300" t="s">
        <v>88</v>
      </c>
      <c r="F551" s="253"/>
      <c r="G551" s="253"/>
      <c r="H551" s="215">
        <f t="shared" si="19"/>
        <v>0</v>
      </c>
      <c r="I551" s="17"/>
    </row>
    <row r="552" spans="1:9" ht="12.75">
      <c r="A552" s="166"/>
      <c r="B552" s="399" t="s">
        <v>627</v>
      </c>
      <c r="C552" s="269" t="s">
        <v>628</v>
      </c>
      <c r="D552" s="232">
        <v>134</v>
      </c>
      <c r="E552" s="300" t="s">
        <v>88</v>
      </c>
      <c r="F552" s="253"/>
      <c r="G552" s="253"/>
      <c r="H552" s="215">
        <f t="shared" si="19"/>
        <v>0</v>
      </c>
      <c r="I552" s="17"/>
    </row>
    <row r="553" spans="1:9" ht="12.75">
      <c r="A553" s="166"/>
      <c r="B553" s="399" t="s">
        <v>629</v>
      </c>
      <c r="C553" s="269" t="s">
        <v>630</v>
      </c>
      <c r="D553" s="232">
        <v>82</v>
      </c>
      <c r="E553" s="300" t="s">
        <v>88</v>
      </c>
      <c r="F553" s="253"/>
      <c r="G553" s="253"/>
      <c r="H553" s="215">
        <f t="shared" si="19"/>
        <v>0</v>
      </c>
      <c r="I553" s="17"/>
    </row>
    <row r="554" spans="1:9" ht="12.75">
      <c r="A554" s="166"/>
      <c r="B554" s="399" t="s">
        <v>631</v>
      </c>
      <c r="C554" s="269" t="s">
        <v>632</v>
      </c>
      <c r="D554" s="232">
        <v>550</v>
      </c>
      <c r="E554" s="300" t="s">
        <v>489</v>
      </c>
      <c r="F554" s="253"/>
      <c r="G554" s="253"/>
      <c r="H554" s="215">
        <f t="shared" si="19"/>
        <v>0</v>
      </c>
      <c r="I554" s="17"/>
    </row>
    <row r="555" spans="1:9" ht="12.75">
      <c r="A555" s="166"/>
      <c r="B555" s="399" t="s">
        <v>633</v>
      </c>
      <c r="C555" s="269" t="s">
        <v>634</v>
      </c>
      <c r="D555" s="232">
        <v>205</v>
      </c>
      <c r="E555" s="300" t="s">
        <v>88</v>
      </c>
      <c r="F555" s="253"/>
      <c r="G555" s="253"/>
      <c r="H555" s="215">
        <f t="shared" si="19"/>
        <v>0</v>
      </c>
      <c r="I555" s="17"/>
    </row>
    <row r="556" spans="1:9" ht="12.75">
      <c r="A556" s="166"/>
      <c r="B556" s="399" t="s">
        <v>635</v>
      </c>
      <c r="C556" s="269" t="s">
        <v>636</v>
      </c>
      <c r="D556" s="232">
        <v>5</v>
      </c>
      <c r="E556" s="300" t="s">
        <v>88</v>
      </c>
      <c r="F556" s="253"/>
      <c r="G556" s="253"/>
      <c r="H556" s="215">
        <f t="shared" si="19"/>
        <v>0</v>
      </c>
      <c r="I556" s="17"/>
    </row>
    <row r="557" spans="1:9" ht="12.75">
      <c r="A557" s="166"/>
      <c r="B557" s="399" t="s">
        <v>637</v>
      </c>
      <c r="C557" s="269" t="s">
        <v>638</v>
      </c>
      <c r="D557" s="232">
        <v>4</v>
      </c>
      <c r="E557" s="300" t="s">
        <v>88</v>
      </c>
      <c r="F557" s="253"/>
      <c r="G557" s="253"/>
      <c r="H557" s="215">
        <f t="shared" si="19"/>
        <v>0</v>
      </c>
      <c r="I557" s="17"/>
    </row>
    <row r="558" spans="1:9" ht="12.75">
      <c r="A558" s="166"/>
      <c r="B558" s="399" t="s">
        <v>639</v>
      </c>
      <c r="C558" s="269" t="s">
        <v>640</v>
      </c>
      <c r="D558" s="232">
        <v>201</v>
      </c>
      <c r="E558" s="300" t="s">
        <v>92</v>
      </c>
      <c r="F558" s="253"/>
      <c r="G558" s="253"/>
      <c r="H558" s="215">
        <f t="shared" si="19"/>
        <v>0</v>
      </c>
      <c r="I558" s="17"/>
    </row>
    <row r="559" spans="1:9" ht="12.75">
      <c r="A559" s="166"/>
      <c r="B559" s="399" t="s">
        <v>641</v>
      </c>
      <c r="C559" s="269" t="s">
        <v>642</v>
      </c>
      <c r="D559" s="232">
        <v>134</v>
      </c>
      <c r="E559" s="300" t="s">
        <v>489</v>
      </c>
      <c r="F559" s="253"/>
      <c r="G559" s="253"/>
      <c r="H559" s="215">
        <f t="shared" si="19"/>
        <v>0</v>
      </c>
      <c r="I559" s="17"/>
    </row>
    <row r="560" spans="1:9" ht="51">
      <c r="A560" s="166"/>
      <c r="B560" s="399" t="s">
        <v>643</v>
      </c>
      <c r="C560" s="269" t="s">
        <v>644</v>
      </c>
      <c r="D560" s="232">
        <v>13</v>
      </c>
      <c r="E560" s="300" t="s">
        <v>88</v>
      </c>
      <c r="F560" s="253"/>
      <c r="G560" s="253"/>
      <c r="H560" s="215">
        <f t="shared" si="19"/>
        <v>0</v>
      </c>
      <c r="I560" s="17"/>
    </row>
    <row r="561" spans="1:9" ht="12.75">
      <c r="A561" s="166"/>
      <c r="B561" s="401">
        <v>3</v>
      </c>
      <c r="C561" s="308" t="s">
        <v>645</v>
      </c>
      <c r="D561" s="311"/>
      <c r="E561" s="309"/>
      <c r="F561" s="310"/>
      <c r="G561" s="310"/>
      <c r="H561" s="215"/>
      <c r="I561" s="17"/>
    </row>
    <row r="562" spans="1:9" ht="25.5">
      <c r="A562" s="166"/>
      <c r="B562" s="382" t="s">
        <v>105</v>
      </c>
      <c r="C562" s="362" t="s">
        <v>646</v>
      </c>
      <c r="D562" s="68">
        <v>2</v>
      </c>
      <c r="E562" s="38" t="s">
        <v>88</v>
      </c>
      <c r="F562" s="341"/>
      <c r="G562" s="341"/>
      <c r="H562" s="215">
        <f t="shared" si="19"/>
        <v>0</v>
      </c>
      <c r="I562" s="17"/>
    </row>
    <row r="563" spans="1:9" ht="38.25">
      <c r="A563" s="166"/>
      <c r="B563" s="382" t="s">
        <v>219</v>
      </c>
      <c r="C563" s="343" t="s">
        <v>1029</v>
      </c>
      <c r="D563" s="68">
        <v>2</v>
      </c>
      <c r="E563" s="38" t="s">
        <v>88</v>
      </c>
      <c r="F563" s="341"/>
      <c r="G563" s="341"/>
      <c r="H563" s="215">
        <f t="shared" si="19"/>
        <v>0</v>
      </c>
      <c r="I563" s="17"/>
    </row>
    <row r="564" spans="1:9" ht="63.75">
      <c r="A564" s="166"/>
      <c r="B564" s="382" t="s">
        <v>223</v>
      </c>
      <c r="C564" s="37" t="s">
        <v>647</v>
      </c>
      <c r="D564" s="68">
        <v>15</v>
      </c>
      <c r="E564" s="38" t="s">
        <v>88</v>
      </c>
      <c r="F564" s="341"/>
      <c r="G564" s="341"/>
      <c r="H564" s="215">
        <f t="shared" si="19"/>
        <v>0</v>
      </c>
      <c r="I564" s="17"/>
    </row>
    <row r="565" spans="1:9" ht="12.75">
      <c r="A565" s="146"/>
      <c r="B565" s="425"/>
      <c r="C565" s="58" t="s">
        <v>189</v>
      </c>
      <c r="D565" s="47"/>
      <c r="E565" s="100"/>
      <c r="F565" s="91">
        <f>SUMPRODUCT(D459:D564,F459:F564)</f>
        <v>0</v>
      </c>
      <c r="G565" s="200">
        <f>SUMPRODUCT(D459:D564,G459:G564)</f>
        <v>0</v>
      </c>
      <c r="H565" s="212">
        <f>SUM(H459:H564)</f>
        <v>0</v>
      </c>
      <c r="I565" s="17"/>
    </row>
    <row r="566" spans="1:9" ht="12.75">
      <c r="A566" s="147"/>
      <c r="B566" s="421" t="s">
        <v>190</v>
      </c>
      <c r="C566" s="53" t="s">
        <v>191</v>
      </c>
      <c r="D566" s="55"/>
      <c r="E566" s="56"/>
      <c r="F566" s="94"/>
      <c r="G566" s="185"/>
      <c r="H566" s="216"/>
      <c r="I566" s="17"/>
    </row>
    <row r="567" spans="1:9" ht="12.75">
      <c r="A567" s="166"/>
      <c r="B567" s="401">
        <v>1</v>
      </c>
      <c r="C567" s="308" t="s">
        <v>328</v>
      </c>
      <c r="D567" s="311"/>
      <c r="E567" s="309"/>
      <c r="F567" s="310"/>
      <c r="G567" s="310"/>
      <c r="H567" s="361"/>
      <c r="I567" s="17"/>
    </row>
    <row r="568" spans="1:9" ht="12.75">
      <c r="A568" s="166"/>
      <c r="B568" s="397" t="s">
        <v>78</v>
      </c>
      <c r="C568" s="269" t="s">
        <v>668</v>
      </c>
      <c r="D568" s="232">
        <v>3200</v>
      </c>
      <c r="E568" s="300" t="s">
        <v>92</v>
      </c>
      <c r="F568" s="253"/>
      <c r="G568" s="253"/>
      <c r="H568" s="215">
        <f aca="true" t="shared" si="20" ref="H568:H617">SUM(F568,G568)*D568</f>
        <v>0</v>
      </c>
      <c r="I568" s="17"/>
    </row>
    <row r="569" spans="1:9" ht="12.75">
      <c r="A569" s="166"/>
      <c r="B569" s="397" t="s">
        <v>94</v>
      </c>
      <c r="C569" s="269" t="s">
        <v>669</v>
      </c>
      <c r="D569" s="232">
        <v>300</v>
      </c>
      <c r="E569" s="300" t="s">
        <v>92</v>
      </c>
      <c r="F569" s="253"/>
      <c r="G569" s="253"/>
      <c r="H569" s="215">
        <f t="shared" si="20"/>
        <v>0</v>
      </c>
      <c r="I569" s="17"/>
    </row>
    <row r="570" spans="1:9" ht="38.25">
      <c r="A570" s="166"/>
      <c r="B570" s="398" t="s">
        <v>95</v>
      </c>
      <c r="C570" s="6" t="s">
        <v>670</v>
      </c>
      <c r="D570" s="312">
        <v>1</v>
      </c>
      <c r="E570" s="301" t="s">
        <v>88</v>
      </c>
      <c r="F570" s="341"/>
      <c r="G570" s="341"/>
      <c r="H570" s="215">
        <f t="shared" si="20"/>
        <v>0</v>
      </c>
      <c r="I570" s="17"/>
    </row>
    <row r="571" spans="1:9" ht="25.5">
      <c r="A571" s="166"/>
      <c r="B571" s="398" t="s">
        <v>96</v>
      </c>
      <c r="C571" s="6" t="s">
        <v>671</v>
      </c>
      <c r="D571" s="312">
        <v>1</v>
      </c>
      <c r="E571" s="301" t="s">
        <v>88</v>
      </c>
      <c r="F571" s="204"/>
      <c r="G571" s="204"/>
      <c r="H571" s="215">
        <f t="shared" si="20"/>
        <v>0</v>
      </c>
      <c r="I571" s="17"/>
    </row>
    <row r="572" spans="1:9" ht="12.75">
      <c r="A572" s="166"/>
      <c r="B572" s="391" t="s">
        <v>187</v>
      </c>
      <c r="C572" s="37" t="s">
        <v>672</v>
      </c>
      <c r="D572" s="68"/>
      <c r="E572" s="38"/>
      <c r="F572" s="302"/>
      <c r="G572" s="87"/>
      <c r="H572" s="215"/>
      <c r="I572" s="17"/>
    </row>
    <row r="573" spans="1:9" ht="12.75">
      <c r="A573" s="166"/>
      <c r="B573" s="397" t="s">
        <v>650</v>
      </c>
      <c r="C573" s="269" t="s">
        <v>673</v>
      </c>
      <c r="D573" s="68">
        <v>26</v>
      </c>
      <c r="E573" s="300" t="s">
        <v>88</v>
      </c>
      <c r="F573" s="253"/>
      <c r="G573" s="253"/>
      <c r="H573" s="215">
        <f t="shared" si="20"/>
        <v>0</v>
      </c>
      <c r="I573" s="17"/>
    </row>
    <row r="574" spans="1:9" ht="12.75">
      <c r="A574" s="166"/>
      <c r="B574" s="391" t="s">
        <v>651</v>
      </c>
      <c r="C574" s="37" t="s">
        <v>674</v>
      </c>
      <c r="D574" s="68">
        <v>5</v>
      </c>
      <c r="E574" s="38" t="s">
        <v>88</v>
      </c>
      <c r="F574" s="341"/>
      <c r="G574" s="341"/>
      <c r="H574" s="215">
        <f t="shared" si="20"/>
        <v>0</v>
      </c>
      <c r="I574" s="17"/>
    </row>
    <row r="575" spans="1:9" ht="12.75">
      <c r="A575" s="166"/>
      <c r="B575" s="391" t="s">
        <v>652</v>
      </c>
      <c r="C575" s="37" t="s">
        <v>675</v>
      </c>
      <c r="D575" s="68">
        <v>1</v>
      </c>
      <c r="E575" s="38" t="s">
        <v>88</v>
      </c>
      <c r="F575" s="341"/>
      <c r="G575" s="341"/>
      <c r="H575" s="215">
        <f t="shared" si="20"/>
        <v>0</v>
      </c>
      <c r="I575" s="17"/>
    </row>
    <row r="576" spans="1:9" ht="12.75">
      <c r="A576" s="166"/>
      <c r="B576" s="399" t="s">
        <v>176</v>
      </c>
      <c r="C576" s="269" t="s">
        <v>544</v>
      </c>
      <c r="D576" s="232">
        <v>7</v>
      </c>
      <c r="E576" s="300" t="s">
        <v>88</v>
      </c>
      <c r="F576" s="253"/>
      <c r="G576" s="253"/>
      <c r="H576" s="215">
        <f t="shared" si="20"/>
        <v>0</v>
      </c>
      <c r="I576" s="17"/>
    </row>
    <row r="577" spans="1:9" ht="12.75">
      <c r="A577" s="166"/>
      <c r="B577" s="399" t="s">
        <v>390</v>
      </c>
      <c r="C577" s="269" t="s">
        <v>676</v>
      </c>
      <c r="D577" s="232">
        <v>50</v>
      </c>
      <c r="E577" s="300" t="s">
        <v>92</v>
      </c>
      <c r="F577" s="253"/>
      <c r="G577" s="253"/>
      <c r="H577" s="215">
        <f t="shared" si="20"/>
        <v>0</v>
      </c>
      <c r="I577" s="17"/>
    </row>
    <row r="578" spans="1:9" ht="12.75">
      <c r="A578" s="166"/>
      <c r="B578" s="399" t="s">
        <v>391</v>
      </c>
      <c r="C578" s="269" t="s">
        <v>677</v>
      </c>
      <c r="D578" s="232">
        <v>30</v>
      </c>
      <c r="E578" s="300" t="s">
        <v>92</v>
      </c>
      <c r="F578" s="253"/>
      <c r="G578" s="253"/>
      <c r="H578" s="215">
        <f t="shared" si="20"/>
        <v>0</v>
      </c>
      <c r="I578" s="17"/>
    </row>
    <row r="579" spans="1:9" ht="12.75">
      <c r="A579" s="166"/>
      <c r="B579" s="399" t="s">
        <v>429</v>
      </c>
      <c r="C579" s="269" t="s">
        <v>678</v>
      </c>
      <c r="D579" s="232">
        <v>37</v>
      </c>
      <c r="E579" s="300" t="s">
        <v>88</v>
      </c>
      <c r="F579" s="253"/>
      <c r="G579" s="253"/>
      <c r="H579" s="215">
        <f t="shared" si="20"/>
        <v>0</v>
      </c>
      <c r="I579" s="17"/>
    </row>
    <row r="580" spans="1:9" ht="12.75">
      <c r="A580" s="166"/>
      <c r="B580" s="399" t="s">
        <v>392</v>
      </c>
      <c r="C580" s="269" t="s">
        <v>679</v>
      </c>
      <c r="D580" s="232">
        <v>30</v>
      </c>
      <c r="E580" s="300" t="s">
        <v>88</v>
      </c>
      <c r="F580" s="253"/>
      <c r="G580" s="253"/>
      <c r="H580" s="215">
        <f t="shared" si="20"/>
        <v>0</v>
      </c>
      <c r="I580" s="17"/>
    </row>
    <row r="581" spans="1:9" ht="12.75">
      <c r="A581" s="166"/>
      <c r="B581" s="399" t="s">
        <v>394</v>
      </c>
      <c r="C581" s="37" t="s">
        <v>680</v>
      </c>
      <c r="D581" s="68"/>
      <c r="E581" s="38"/>
      <c r="F581" s="87"/>
      <c r="G581" s="87"/>
      <c r="H581" s="215"/>
      <c r="I581" s="17"/>
    </row>
    <row r="582" spans="1:9" ht="12.75">
      <c r="A582" s="166"/>
      <c r="B582" s="399" t="s">
        <v>395</v>
      </c>
      <c r="C582" s="269" t="s">
        <v>681</v>
      </c>
      <c r="D582" s="232">
        <v>10</v>
      </c>
      <c r="E582" s="300" t="s">
        <v>88</v>
      </c>
      <c r="F582" s="253"/>
      <c r="G582" s="253"/>
      <c r="H582" s="215">
        <f t="shared" si="20"/>
        <v>0</v>
      </c>
      <c r="I582" s="17"/>
    </row>
    <row r="583" spans="1:9" ht="12.75">
      <c r="A583" s="166"/>
      <c r="B583" s="399" t="s">
        <v>539</v>
      </c>
      <c r="C583" s="269" t="s">
        <v>682</v>
      </c>
      <c r="D583" s="232">
        <v>30</v>
      </c>
      <c r="E583" s="300" t="s">
        <v>88</v>
      </c>
      <c r="F583" s="253"/>
      <c r="G583" s="253"/>
      <c r="H583" s="215">
        <f t="shared" si="20"/>
        <v>0</v>
      </c>
      <c r="I583" s="17"/>
    </row>
    <row r="584" spans="1:9" ht="12.75">
      <c r="A584" s="166"/>
      <c r="B584" s="399" t="s">
        <v>543</v>
      </c>
      <c r="C584" s="37" t="s">
        <v>683</v>
      </c>
      <c r="D584" s="68">
        <v>1</v>
      </c>
      <c r="E584" s="38" t="s">
        <v>88</v>
      </c>
      <c r="F584" s="341"/>
      <c r="G584" s="341"/>
      <c r="H584" s="215">
        <f t="shared" si="20"/>
        <v>0</v>
      </c>
      <c r="I584" s="17"/>
    </row>
    <row r="585" spans="1:9" ht="12.75">
      <c r="A585" s="166"/>
      <c r="B585" s="399" t="s">
        <v>545</v>
      </c>
      <c r="C585" s="37" t="s">
        <v>684</v>
      </c>
      <c r="D585" s="68">
        <v>1</v>
      </c>
      <c r="E585" s="38" t="s">
        <v>88</v>
      </c>
      <c r="F585" s="341"/>
      <c r="G585" s="341"/>
      <c r="H585" s="215">
        <f t="shared" si="20"/>
        <v>0</v>
      </c>
      <c r="I585" s="17"/>
    </row>
    <row r="586" spans="1:9" ht="12.75">
      <c r="A586" s="166"/>
      <c r="B586" s="399" t="s">
        <v>547</v>
      </c>
      <c r="C586" s="269" t="s">
        <v>685</v>
      </c>
      <c r="D586" s="232">
        <v>63</v>
      </c>
      <c r="E586" s="300" t="s">
        <v>92</v>
      </c>
      <c r="F586" s="253"/>
      <c r="G586" s="253"/>
      <c r="H586" s="215">
        <f t="shared" si="20"/>
        <v>0</v>
      </c>
      <c r="I586" s="17"/>
    </row>
    <row r="587" spans="1:9" ht="12.75">
      <c r="A587" s="166"/>
      <c r="B587" s="399" t="s">
        <v>549</v>
      </c>
      <c r="C587" s="269" t="s">
        <v>686</v>
      </c>
      <c r="D587" s="232">
        <v>32</v>
      </c>
      <c r="E587" s="300" t="s">
        <v>92</v>
      </c>
      <c r="F587" s="253"/>
      <c r="G587" s="253"/>
      <c r="H587" s="215">
        <f t="shared" si="20"/>
        <v>0</v>
      </c>
      <c r="I587" s="17"/>
    </row>
    <row r="588" spans="1:9" ht="12.75">
      <c r="A588" s="166"/>
      <c r="B588" s="399" t="s">
        <v>551</v>
      </c>
      <c r="C588" s="269" t="s">
        <v>687</v>
      </c>
      <c r="D588" s="232">
        <v>20</v>
      </c>
      <c r="E588" s="300" t="s">
        <v>88</v>
      </c>
      <c r="F588" s="253"/>
      <c r="G588" s="253"/>
      <c r="H588" s="215">
        <f t="shared" si="20"/>
        <v>0</v>
      </c>
      <c r="I588" s="17"/>
    </row>
    <row r="589" spans="1:9" ht="12.75">
      <c r="A589" s="166"/>
      <c r="B589" s="399" t="s">
        <v>553</v>
      </c>
      <c r="C589" s="269" t="s">
        <v>688</v>
      </c>
      <c r="D589" s="232">
        <v>20</v>
      </c>
      <c r="E589" s="300" t="s">
        <v>88</v>
      </c>
      <c r="F589" s="253"/>
      <c r="G589" s="253"/>
      <c r="H589" s="215">
        <f t="shared" si="20"/>
        <v>0</v>
      </c>
      <c r="I589" s="17"/>
    </row>
    <row r="590" spans="1:9" ht="12.75">
      <c r="A590" s="166"/>
      <c r="B590" s="399" t="s">
        <v>656</v>
      </c>
      <c r="C590" s="303" t="s">
        <v>689</v>
      </c>
      <c r="D590" s="232">
        <v>7</v>
      </c>
      <c r="E590" s="300" t="s">
        <v>88</v>
      </c>
      <c r="F590" s="253"/>
      <c r="G590" s="253"/>
      <c r="H590" s="215">
        <f t="shared" si="20"/>
        <v>0</v>
      </c>
      <c r="I590" s="17"/>
    </row>
    <row r="591" spans="1:9" ht="12.75">
      <c r="A591" s="166"/>
      <c r="B591" s="399" t="s">
        <v>661</v>
      </c>
      <c r="C591" s="303" t="s">
        <v>690</v>
      </c>
      <c r="D591" s="232">
        <v>15</v>
      </c>
      <c r="E591" s="300" t="s">
        <v>88</v>
      </c>
      <c r="F591" s="253"/>
      <c r="G591" s="253"/>
      <c r="H591" s="215">
        <f t="shared" si="20"/>
        <v>0</v>
      </c>
      <c r="I591" s="17"/>
    </row>
    <row r="592" spans="1:9" ht="12.75">
      <c r="A592" s="166"/>
      <c r="B592" s="399" t="s">
        <v>662</v>
      </c>
      <c r="C592" s="303" t="s">
        <v>691</v>
      </c>
      <c r="D592" s="232">
        <v>22</v>
      </c>
      <c r="E592" s="300" t="s">
        <v>88</v>
      </c>
      <c r="F592" s="253"/>
      <c r="G592" s="253"/>
      <c r="H592" s="215">
        <f t="shared" si="20"/>
        <v>0</v>
      </c>
      <c r="I592" s="17"/>
    </row>
    <row r="593" spans="1:9" ht="12.75">
      <c r="A593" s="166"/>
      <c r="B593" s="399" t="s">
        <v>663</v>
      </c>
      <c r="C593" s="303" t="s">
        <v>692</v>
      </c>
      <c r="D593" s="232">
        <v>9</v>
      </c>
      <c r="E593" s="300" t="s">
        <v>88</v>
      </c>
      <c r="F593" s="253"/>
      <c r="G593" s="253"/>
      <c r="H593" s="215">
        <f t="shared" si="20"/>
        <v>0</v>
      </c>
      <c r="I593" s="17"/>
    </row>
    <row r="594" spans="1:9" ht="12.75">
      <c r="A594" s="166"/>
      <c r="B594" s="399" t="s">
        <v>664</v>
      </c>
      <c r="C594" s="303" t="s">
        <v>566</v>
      </c>
      <c r="D594" s="232">
        <v>6</v>
      </c>
      <c r="E594" s="300" t="s">
        <v>88</v>
      </c>
      <c r="F594" s="253"/>
      <c r="G594" s="253"/>
      <c r="H594" s="215">
        <f t="shared" si="20"/>
        <v>0</v>
      </c>
      <c r="I594" s="17"/>
    </row>
    <row r="595" spans="1:9" ht="12.75">
      <c r="A595" s="166"/>
      <c r="B595" s="399" t="s">
        <v>665</v>
      </c>
      <c r="C595" s="269" t="s">
        <v>693</v>
      </c>
      <c r="D595" s="232">
        <v>1</v>
      </c>
      <c r="E595" s="300" t="s">
        <v>88</v>
      </c>
      <c r="F595" s="253"/>
      <c r="G595" s="253"/>
      <c r="H595" s="215">
        <f t="shared" si="20"/>
        <v>0</v>
      </c>
      <c r="I595" s="17"/>
    </row>
    <row r="596" spans="1:9" ht="12.75">
      <c r="A596" s="166"/>
      <c r="B596" s="399" t="s">
        <v>666</v>
      </c>
      <c r="C596" s="303" t="s">
        <v>694</v>
      </c>
      <c r="D596" s="232">
        <v>35</v>
      </c>
      <c r="E596" s="329" t="s">
        <v>88</v>
      </c>
      <c r="F596" s="253"/>
      <c r="G596" s="253"/>
      <c r="H596" s="215">
        <f t="shared" si="20"/>
        <v>0</v>
      </c>
      <c r="I596" s="17"/>
    </row>
    <row r="597" spans="1:9" ht="12.75">
      <c r="A597" s="166"/>
      <c r="B597" s="399" t="s">
        <v>695</v>
      </c>
      <c r="C597" s="303" t="s">
        <v>696</v>
      </c>
      <c r="D597" s="232">
        <v>70</v>
      </c>
      <c r="E597" s="329" t="s">
        <v>92</v>
      </c>
      <c r="F597" s="253"/>
      <c r="G597" s="253"/>
      <c r="H597" s="215">
        <f t="shared" si="20"/>
        <v>0</v>
      </c>
      <c r="I597" s="17"/>
    </row>
    <row r="598" spans="1:9" ht="38.25">
      <c r="A598" s="166"/>
      <c r="B598" s="399" t="s">
        <v>697</v>
      </c>
      <c r="C598" s="303" t="s">
        <v>698</v>
      </c>
      <c r="D598" s="232">
        <v>23</v>
      </c>
      <c r="E598" s="300" t="s">
        <v>88</v>
      </c>
      <c r="F598" s="253"/>
      <c r="G598" s="253"/>
      <c r="H598" s="215">
        <f t="shared" si="20"/>
        <v>0</v>
      </c>
      <c r="I598" s="17"/>
    </row>
    <row r="599" spans="1:9" ht="12.75">
      <c r="A599" s="166"/>
      <c r="B599" s="399" t="s">
        <v>699</v>
      </c>
      <c r="C599" s="37" t="s">
        <v>700</v>
      </c>
      <c r="D599" s="232">
        <v>1</v>
      </c>
      <c r="E599" s="300" t="s">
        <v>88</v>
      </c>
      <c r="F599" s="253"/>
      <c r="G599" s="253"/>
      <c r="H599" s="215">
        <f t="shared" si="20"/>
        <v>0</v>
      </c>
      <c r="I599" s="17"/>
    </row>
    <row r="600" spans="1:9" ht="12.75">
      <c r="A600" s="166"/>
      <c r="B600" s="399" t="s">
        <v>701</v>
      </c>
      <c r="C600" s="269" t="s">
        <v>702</v>
      </c>
      <c r="D600" s="232">
        <v>10</v>
      </c>
      <c r="E600" s="300" t="s">
        <v>88</v>
      </c>
      <c r="F600" s="253"/>
      <c r="G600" s="253"/>
      <c r="H600" s="215">
        <f t="shared" si="20"/>
        <v>0</v>
      </c>
      <c r="I600" s="17"/>
    </row>
    <row r="601" spans="1:9" ht="12.75">
      <c r="A601" s="166"/>
      <c r="B601" s="399" t="s">
        <v>703</v>
      </c>
      <c r="C601" s="269" t="s">
        <v>704</v>
      </c>
      <c r="D601" s="232">
        <v>15</v>
      </c>
      <c r="E601" s="300" t="s">
        <v>92</v>
      </c>
      <c r="F601" s="253"/>
      <c r="G601" s="253"/>
      <c r="H601" s="215">
        <f t="shared" si="20"/>
        <v>0</v>
      </c>
      <c r="I601" s="17"/>
    </row>
    <row r="602" spans="1:9" ht="12.75">
      <c r="A602" s="166"/>
      <c r="B602" s="399" t="s">
        <v>705</v>
      </c>
      <c r="C602" s="269" t="s">
        <v>706</v>
      </c>
      <c r="D602" s="232">
        <v>3</v>
      </c>
      <c r="E602" s="300" t="s">
        <v>88</v>
      </c>
      <c r="F602" s="253"/>
      <c r="G602" s="253"/>
      <c r="H602" s="215">
        <f t="shared" si="20"/>
        <v>0</v>
      </c>
      <c r="I602" s="17"/>
    </row>
    <row r="603" spans="1:9" ht="12.75">
      <c r="A603" s="166"/>
      <c r="B603" s="401">
        <v>2</v>
      </c>
      <c r="C603" s="308" t="s">
        <v>707</v>
      </c>
      <c r="D603" s="311"/>
      <c r="E603" s="309"/>
      <c r="F603" s="310"/>
      <c r="G603" s="310"/>
      <c r="H603" s="215"/>
      <c r="I603" s="17"/>
    </row>
    <row r="604" spans="1:9" ht="12.75">
      <c r="A604" s="166"/>
      <c r="B604" s="397" t="s">
        <v>93</v>
      </c>
      <c r="C604" s="303" t="s">
        <v>708</v>
      </c>
      <c r="D604" s="232">
        <v>48</v>
      </c>
      <c r="E604" s="300" t="s">
        <v>88</v>
      </c>
      <c r="F604" s="253"/>
      <c r="G604" s="253"/>
      <c r="H604" s="215">
        <f t="shared" si="20"/>
        <v>0</v>
      </c>
      <c r="I604" s="17"/>
    </row>
    <row r="605" spans="1:9" ht="12.75">
      <c r="A605" s="166"/>
      <c r="B605" s="397" t="s">
        <v>97</v>
      </c>
      <c r="C605" s="303" t="s">
        <v>709</v>
      </c>
      <c r="D605" s="232">
        <v>17</v>
      </c>
      <c r="E605" s="300" t="s">
        <v>88</v>
      </c>
      <c r="F605" s="253"/>
      <c r="G605" s="253"/>
      <c r="H605" s="215">
        <f t="shared" si="20"/>
        <v>0</v>
      </c>
      <c r="I605" s="17"/>
    </row>
    <row r="606" spans="1:9" ht="12.75">
      <c r="A606" s="166"/>
      <c r="B606" s="397" t="s">
        <v>101</v>
      </c>
      <c r="C606" s="303" t="s">
        <v>710</v>
      </c>
      <c r="D606" s="232">
        <v>16</v>
      </c>
      <c r="E606" s="300" t="s">
        <v>88</v>
      </c>
      <c r="F606" s="253"/>
      <c r="G606" s="253"/>
      <c r="H606" s="215">
        <f t="shared" si="20"/>
        <v>0</v>
      </c>
      <c r="I606" s="17"/>
    </row>
    <row r="607" spans="1:9" ht="12.75">
      <c r="A607" s="166"/>
      <c r="B607" s="397" t="s">
        <v>171</v>
      </c>
      <c r="C607" s="269" t="s">
        <v>711</v>
      </c>
      <c r="D607" s="232">
        <v>35</v>
      </c>
      <c r="E607" s="300" t="s">
        <v>88</v>
      </c>
      <c r="F607" s="253"/>
      <c r="G607" s="253"/>
      <c r="H607" s="215">
        <f t="shared" si="20"/>
        <v>0</v>
      </c>
      <c r="I607" s="17"/>
    </row>
    <row r="608" spans="1:9" ht="12.75">
      <c r="A608" s="166"/>
      <c r="B608" s="391" t="s">
        <v>232</v>
      </c>
      <c r="C608" s="37" t="s">
        <v>712</v>
      </c>
      <c r="D608" s="68">
        <v>2100</v>
      </c>
      <c r="E608" s="38" t="s">
        <v>92</v>
      </c>
      <c r="F608" s="341"/>
      <c r="G608" s="341"/>
      <c r="H608" s="215">
        <f t="shared" si="20"/>
        <v>0</v>
      </c>
      <c r="I608" s="17"/>
    </row>
    <row r="609" spans="1:9" ht="12.75">
      <c r="A609" s="166"/>
      <c r="B609" s="397" t="s">
        <v>233</v>
      </c>
      <c r="C609" s="269" t="s">
        <v>713</v>
      </c>
      <c r="D609" s="232">
        <v>1</v>
      </c>
      <c r="E609" s="300" t="s">
        <v>88</v>
      </c>
      <c r="F609" s="253"/>
      <c r="G609" s="253"/>
      <c r="H609" s="215">
        <f t="shared" si="20"/>
        <v>0</v>
      </c>
      <c r="I609" s="17"/>
    </row>
    <row r="610" spans="1:9" ht="12.75">
      <c r="A610" s="166"/>
      <c r="B610" s="397" t="s">
        <v>323</v>
      </c>
      <c r="C610" s="269" t="s">
        <v>714</v>
      </c>
      <c r="D610" s="232">
        <v>3</v>
      </c>
      <c r="E610" s="300" t="s">
        <v>88</v>
      </c>
      <c r="F610" s="253"/>
      <c r="G610" s="253"/>
      <c r="H610" s="215">
        <f t="shared" si="20"/>
        <v>0</v>
      </c>
      <c r="I610" s="17"/>
    </row>
    <row r="611" spans="1:9" ht="12.75">
      <c r="A611" s="166"/>
      <c r="B611" s="397" t="s">
        <v>478</v>
      </c>
      <c r="C611" s="269" t="s">
        <v>715</v>
      </c>
      <c r="D611" s="232">
        <v>25</v>
      </c>
      <c r="E611" s="300" t="s">
        <v>88</v>
      </c>
      <c r="F611" s="253"/>
      <c r="G611" s="253"/>
      <c r="H611" s="215">
        <f t="shared" si="20"/>
        <v>0</v>
      </c>
      <c r="I611" s="17"/>
    </row>
    <row r="612" spans="1:9" ht="12.75">
      <c r="A612" s="166"/>
      <c r="B612" s="397" t="s">
        <v>479</v>
      </c>
      <c r="C612" s="269" t="s">
        <v>716</v>
      </c>
      <c r="D612" s="232">
        <v>64</v>
      </c>
      <c r="E612" s="300" t="s">
        <v>88</v>
      </c>
      <c r="F612" s="253"/>
      <c r="G612" s="253"/>
      <c r="H612" s="215">
        <f t="shared" si="20"/>
        <v>0</v>
      </c>
      <c r="I612" s="17"/>
    </row>
    <row r="613" spans="1:9" ht="12.75">
      <c r="A613" s="166"/>
      <c r="B613" s="397" t="s">
        <v>480</v>
      </c>
      <c r="C613" s="269" t="s">
        <v>717</v>
      </c>
      <c r="D613" s="232">
        <v>5</v>
      </c>
      <c r="E613" s="300" t="s">
        <v>88</v>
      </c>
      <c r="F613" s="253"/>
      <c r="G613" s="253"/>
      <c r="H613" s="215">
        <f t="shared" si="20"/>
        <v>0</v>
      </c>
      <c r="I613" s="17"/>
    </row>
    <row r="614" spans="1:9" ht="12.75">
      <c r="A614" s="166"/>
      <c r="B614" s="397" t="s">
        <v>481</v>
      </c>
      <c r="C614" s="303" t="s">
        <v>718</v>
      </c>
      <c r="D614" s="232">
        <v>6</v>
      </c>
      <c r="E614" s="300" t="s">
        <v>88</v>
      </c>
      <c r="F614" s="253"/>
      <c r="G614" s="253"/>
      <c r="H614" s="215">
        <f t="shared" si="20"/>
        <v>0</v>
      </c>
      <c r="I614" s="17"/>
    </row>
    <row r="615" spans="1:9" ht="12.75">
      <c r="A615" s="166"/>
      <c r="B615" s="397" t="s">
        <v>482</v>
      </c>
      <c r="C615" s="70" t="s">
        <v>719</v>
      </c>
      <c r="D615" s="68">
        <v>1</v>
      </c>
      <c r="E615" s="38" t="s">
        <v>88</v>
      </c>
      <c r="F615" s="341"/>
      <c r="G615" s="341"/>
      <c r="H615" s="215">
        <f t="shared" si="20"/>
        <v>0</v>
      </c>
      <c r="I615" s="17"/>
    </row>
    <row r="616" spans="1:9" ht="12.75">
      <c r="A616" s="166"/>
      <c r="B616" s="397" t="s">
        <v>483</v>
      </c>
      <c r="C616" s="269" t="s">
        <v>720</v>
      </c>
      <c r="D616" s="232">
        <v>1</v>
      </c>
      <c r="E616" s="300" t="s">
        <v>88</v>
      </c>
      <c r="F616" s="253"/>
      <c r="G616" s="253"/>
      <c r="H616" s="215">
        <f t="shared" si="20"/>
        <v>0</v>
      </c>
      <c r="I616" s="17"/>
    </row>
    <row r="617" spans="1:9" ht="12.75">
      <c r="A617" s="166"/>
      <c r="B617" s="397" t="s">
        <v>484</v>
      </c>
      <c r="C617" s="269" t="s">
        <v>721</v>
      </c>
      <c r="D617" s="232">
        <f>12+3</f>
        <v>15</v>
      </c>
      <c r="E617" s="300" t="s">
        <v>88</v>
      </c>
      <c r="F617" s="253"/>
      <c r="G617" s="253"/>
      <c r="H617" s="215">
        <f t="shared" si="20"/>
        <v>0</v>
      </c>
      <c r="I617" s="17"/>
    </row>
    <row r="618" spans="1:9" ht="12.75">
      <c r="A618" s="146"/>
      <c r="B618" s="420"/>
      <c r="C618" s="57" t="s">
        <v>192</v>
      </c>
      <c r="D618" s="47"/>
      <c r="E618" s="100"/>
      <c r="F618" s="91">
        <f>SUMPRODUCT(D567:D617,F567:F617)</f>
        <v>0</v>
      </c>
      <c r="G618" s="200">
        <f>SUMPRODUCT(D567:D617,G567:G617)</f>
        <v>0</v>
      </c>
      <c r="H618" s="212">
        <f>SUM(H567:H617)</f>
        <v>0</v>
      </c>
      <c r="I618" s="17"/>
    </row>
    <row r="619" spans="1:9" ht="12.75">
      <c r="A619" s="147"/>
      <c r="B619" s="421" t="s">
        <v>193</v>
      </c>
      <c r="C619" s="53" t="s">
        <v>194</v>
      </c>
      <c r="D619" s="55"/>
      <c r="E619" s="56"/>
      <c r="F619" s="94"/>
      <c r="G619" s="185"/>
      <c r="H619" s="216"/>
      <c r="I619" s="17"/>
    </row>
    <row r="620" spans="1:9" ht="12.75">
      <c r="A620" s="166"/>
      <c r="B620" s="401">
        <v>1</v>
      </c>
      <c r="C620" s="308" t="s">
        <v>722</v>
      </c>
      <c r="D620" s="311"/>
      <c r="E620" s="309"/>
      <c r="F620" s="310"/>
      <c r="G620" s="310"/>
      <c r="H620" s="361"/>
      <c r="I620" s="17"/>
    </row>
    <row r="621" spans="1:9" ht="12.75">
      <c r="A621" s="166"/>
      <c r="B621" s="391" t="s">
        <v>78</v>
      </c>
      <c r="C621" s="37" t="s">
        <v>723</v>
      </c>
      <c r="D621" s="68">
        <v>40</v>
      </c>
      <c r="E621" s="38" t="s">
        <v>92</v>
      </c>
      <c r="F621" s="341"/>
      <c r="G621" s="341"/>
      <c r="H621" s="215">
        <f aca="true" t="shared" si="21" ref="H621:H635">SUM(F621,G621)*D621</f>
        <v>0</v>
      </c>
      <c r="I621" s="17"/>
    </row>
    <row r="622" spans="1:9" ht="12.75">
      <c r="A622" s="166"/>
      <c r="B622" s="391" t="s">
        <v>94</v>
      </c>
      <c r="C622" s="37" t="s">
        <v>724</v>
      </c>
      <c r="D622" s="363">
        <v>30</v>
      </c>
      <c r="E622" s="38" t="s">
        <v>92</v>
      </c>
      <c r="F622" s="341"/>
      <c r="G622" s="341"/>
      <c r="H622" s="215">
        <f t="shared" si="21"/>
        <v>0</v>
      </c>
      <c r="I622" s="17"/>
    </row>
    <row r="623" spans="1:9" ht="12.75">
      <c r="A623" s="166"/>
      <c r="B623" s="391" t="s">
        <v>95</v>
      </c>
      <c r="C623" s="37" t="s">
        <v>725</v>
      </c>
      <c r="D623" s="68">
        <v>45</v>
      </c>
      <c r="E623" s="38" t="s">
        <v>92</v>
      </c>
      <c r="F623" s="341"/>
      <c r="G623" s="341"/>
      <c r="H623" s="215">
        <f t="shared" si="21"/>
        <v>0</v>
      </c>
      <c r="I623" s="17"/>
    </row>
    <row r="624" spans="1:9" ht="12.75">
      <c r="A624" s="166"/>
      <c r="B624" s="391" t="s">
        <v>96</v>
      </c>
      <c r="C624" s="37" t="s">
        <v>726</v>
      </c>
      <c r="D624" s="68">
        <v>60</v>
      </c>
      <c r="E624" s="38" t="s">
        <v>92</v>
      </c>
      <c r="F624" s="341"/>
      <c r="G624" s="341"/>
      <c r="H624" s="215">
        <f t="shared" si="21"/>
        <v>0</v>
      </c>
      <c r="I624" s="17"/>
    </row>
    <row r="625" spans="1:9" ht="12.75">
      <c r="A625" s="166"/>
      <c r="B625" s="391" t="s">
        <v>187</v>
      </c>
      <c r="C625" s="269" t="s">
        <v>712</v>
      </c>
      <c r="D625" s="232">
        <v>800</v>
      </c>
      <c r="E625" s="300" t="s">
        <v>92</v>
      </c>
      <c r="F625" s="253"/>
      <c r="G625" s="253"/>
      <c r="H625" s="215">
        <f t="shared" si="21"/>
        <v>0</v>
      </c>
      <c r="I625" s="17"/>
    </row>
    <row r="626" spans="1:9" ht="12.75">
      <c r="A626" s="166"/>
      <c r="B626" s="391" t="s">
        <v>176</v>
      </c>
      <c r="C626" s="269" t="s">
        <v>727</v>
      </c>
      <c r="D626" s="232">
        <v>3</v>
      </c>
      <c r="E626" s="300" t="s">
        <v>88</v>
      </c>
      <c r="F626" s="253"/>
      <c r="G626" s="253"/>
      <c r="H626" s="215">
        <f t="shared" si="21"/>
        <v>0</v>
      </c>
      <c r="I626" s="17"/>
    </row>
    <row r="627" spans="1:9" ht="12.75">
      <c r="A627" s="166"/>
      <c r="B627" s="391" t="s">
        <v>390</v>
      </c>
      <c r="C627" s="269" t="s">
        <v>728</v>
      </c>
      <c r="D627" s="232">
        <v>1</v>
      </c>
      <c r="E627" s="300" t="s">
        <v>88</v>
      </c>
      <c r="F627" s="253"/>
      <c r="G627" s="253"/>
      <c r="H627" s="215">
        <f t="shared" si="21"/>
        <v>0</v>
      </c>
      <c r="I627" s="17"/>
    </row>
    <row r="628" spans="1:9" ht="12.75">
      <c r="A628" s="166"/>
      <c r="B628" s="391" t="s">
        <v>391</v>
      </c>
      <c r="C628" s="269" t="s">
        <v>729</v>
      </c>
      <c r="D628" s="232">
        <v>25</v>
      </c>
      <c r="E628" s="300" t="s">
        <v>92</v>
      </c>
      <c r="F628" s="253"/>
      <c r="G628" s="253"/>
      <c r="H628" s="215">
        <f t="shared" si="21"/>
        <v>0</v>
      </c>
      <c r="I628" s="17"/>
    </row>
    <row r="629" spans="1:9" ht="12.75">
      <c r="A629" s="166"/>
      <c r="B629" s="391" t="s">
        <v>429</v>
      </c>
      <c r="C629" s="269" t="s">
        <v>730</v>
      </c>
      <c r="D629" s="232">
        <v>10</v>
      </c>
      <c r="E629" s="300" t="s">
        <v>92</v>
      </c>
      <c r="F629" s="253"/>
      <c r="G629" s="253"/>
      <c r="H629" s="215">
        <f t="shared" si="21"/>
        <v>0</v>
      </c>
      <c r="I629" s="17"/>
    </row>
    <row r="630" spans="1:9" ht="12.75">
      <c r="A630" s="166"/>
      <c r="B630" s="391" t="s">
        <v>392</v>
      </c>
      <c r="C630" s="303" t="s">
        <v>731</v>
      </c>
      <c r="D630" s="232">
        <v>3</v>
      </c>
      <c r="E630" s="300" t="s">
        <v>88</v>
      </c>
      <c r="F630" s="253"/>
      <c r="G630" s="253"/>
      <c r="H630" s="215">
        <f t="shared" si="21"/>
        <v>0</v>
      </c>
      <c r="I630" s="17"/>
    </row>
    <row r="631" spans="1:9" ht="12.75">
      <c r="A631" s="166"/>
      <c r="B631" s="391" t="s">
        <v>394</v>
      </c>
      <c r="C631" s="269" t="s">
        <v>732</v>
      </c>
      <c r="D631" s="232">
        <v>6</v>
      </c>
      <c r="E631" s="300" t="s">
        <v>88</v>
      </c>
      <c r="F631" s="253"/>
      <c r="G631" s="253"/>
      <c r="H631" s="215">
        <f t="shared" si="21"/>
        <v>0</v>
      </c>
      <c r="I631" s="17"/>
    </row>
    <row r="632" spans="1:9" ht="12.75">
      <c r="A632" s="166"/>
      <c r="B632" s="391" t="s">
        <v>395</v>
      </c>
      <c r="C632" s="269" t="s">
        <v>733</v>
      </c>
      <c r="D632" s="232">
        <v>1</v>
      </c>
      <c r="E632" s="300" t="s">
        <v>88</v>
      </c>
      <c r="F632" s="253"/>
      <c r="G632" s="253"/>
      <c r="H632" s="215">
        <f t="shared" si="21"/>
        <v>0</v>
      </c>
      <c r="I632" s="17"/>
    </row>
    <row r="633" spans="1:9" ht="12.75">
      <c r="A633" s="166"/>
      <c r="B633" s="391" t="s">
        <v>539</v>
      </c>
      <c r="C633" s="269" t="s">
        <v>734</v>
      </c>
      <c r="D633" s="232">
        <v>48</v>
      </c>
      <c r="E633" s="300" t="s">
        <v>88</v>
      </c>
      <c r="F633" s="253"/>
      <c r="G633" s="253"/>
      <c r="H633" s="215">
        <f t="shared" si="21"/>
        <v>0</v>
      </c>
      <c r="I633" s="17"/>
    </row>
    <row r="634" spans="1:9" ht="12.75">
      <c r="A634" s="166"/>
      <c r="B634" s="391" t="s">
        <v>543</v>
      </c>
      <c r="C634" s="37" t="s">
        <v>735</v>
      </c>
      <c r="D634" s="68">
        <v>25</v>
      </c>
      <c r="E634" s="38" t="s">
        <v>92</v>
      </c>
      <c r="F634" s="341"/>
      <c r="G634" s="341"/>
      <c r="H634" s="215">
        <f t="shared" si="21"/>
        <v>0</v>
      </c>
      <c r="I634" s="17"/>
    </row>
    <row r="635" spans="1:9" ht="12.75">
      <c r="A635" s="166"/>
      <c r="B635" s="391" t="s">
        <v>545</v>
      </c>
      <c r="C635" s="269" t="s">
        <v>736</v>
      </c>
      <c r="D635" s="68">
        <v>15</v>
      </c>
      <c r="E635" s="38" t="s">
        <v>92</v>
      </c>
      <c r="F635" s="341"/>
      <c r="G635" s="341"/>
      <c r="H635" s="215">
        <f t="shared" si="21"/>
        <v>0</v>
      </c>
      <c r="I635" s="17"/>
    </row>
    <row r="636" spans="1:9" ht="12.75">
      <c r="A636" s="146"/>
      <c r="B636" s="420"/>
      <c r="C636" s="57" t="s">
        <v>195</v>
      </c>
      <c r="D636" s="47"/>
      <c r="E636" s="100"/>
      <c r="F636" s="91">
        <f>SUMPRODUCT(D621:D635,F621:F635)</f>
        <v>0</v>
      </c>
      <c r="G636" s="200">
        <f>SUMPRODUCT(D621:D635,G621:G635)</f>
        <v>0</v>
      </c>
      <c r="H636" s="212">
        <f>SUM(H621:H635)</f>
        <v>0</v>
      </c>
      <c r="I636" s="17"/>
    </row>
    <row r="637" spans="1:9" ht="12.75">
      <c r="A637" s="147"/>
      <c r="B637" s="421" t="s">
        <v>196</v>
      </c>
      <c r="C637" s="53" t="s">
        <v>197</v>
      </c>
      <c r="D637" s="55"/>
      <c r="E637" s="56"/>
      <c r="F637" s="94"/>
      <c r="G637" s="185"/>
      <c r="H637" s="216"/>
      <c r="I637" s="17"/>
    </row>
    <row r="638" spans="1:9" ht="12.75">
      <c r="A638" s="166"/>
      <c r="B638" s="401">
        <v>1</v>
      </c>
      <c r="C638" s="308" t="s">
        <v>839</v>
      </c>
      <c r="D638" s="311"/>
      <c r="E638" s="309"/>
      <c r="F638" s="310"/>
      <c r="G638" s="310"/>
      <c r="H638" s="361"/>
      <c r="I638" s="17"/>
    </row>
    <row r="639" spans="1:9" ht="12.75">
      <c r="A639" s="166"/>
      <c r="B639" s="397" t="s">
        <v>78</v>
      </c>
      <c r="C639" s="303" t="s">
        <v>737</v>
      </c>
      <c r="D639" s="232">
        <v>1</v>
      </c>
      <c r="E639" s="300" t="s">
        <v>88</v>
      </c>
      <c r="F639" s="253"/>
      <c r="G639" s="253"/>
      <c r="H639" s="215">
        <f aca="true" t="shared" si="22" ref="H639:H662">SUM(F639,G639)*D639</f>
        <v>0</v>
      </c>
      <c r="I639" s="17"/>
    </row>
    <row r="640" spans="1:9" ht="12.75">
      <c r="A640" s="166"/>
      <c r="B640" s="397" t="s">
        <v>94</v>
      </c>
      <c r="C640" s="269" t="s">
        <v>738</v>
      </c>
      <c r="D640" s="232">
        <v>298</v>
      </c>
      <c r="E640" s="300" t="s">
        <v>92</v>
      </c>
      <c r="F640" s="253"/>
      <c r="G640" s="253"/>
      <c r="H640" s="215">
        <f t="shared" si="22"/>
        <v>0</v>
      </c>
      <c r="I640" s="17"/>
    </row>
    <row r="641" spans="1:9" ht="12.75">
      <c r="A641" s="166"/>
      <c r="B641" s="397" t="s">
        <v>95</v>
      </c>
      <c r="C641" s="269" t="s">
        <v>739</v>
      </c>
      <c r="D641" s="232">
        <f>40+10</f>
        <v>50</v>
      </c>
      <c r="E641" s="300" t="s">
        <v>92</v>
      </c>
      <c r="F641" s="253"/>
      <c r="G641" s="253"/>
      <c r="H641" s="215">
        <f t="shared" si="22"/>
        <v>0</v>
      </c>
      <c r="I641" s="17"/>
    </row>
    <row r="642" spans="1:9" ht="12.75">
      <c r="A642" s="166"/>
      <c r="B642" s="397" t="s">
        <v>96</v>
      </c>
      <c r="C642" s="269" t="s">
        <v>740</v>
      </c>
      <c r="D642" s="232">
        <v>205</v>
      </c>
      <c r="E642" s="300" t="s">
        <v>88</v>
      </c>
      <c r="F642" s="253"/>
      <c r="G642" s="253"/>
      <c r="H642" s="215">
        <f t="shared" si="22"/>
        <v>0</v>
      </c>
      <c r="I642" s="17"/>
    </row>
    <row r="643" spans="1:9" ht="12.75">
      <c r="A643" s="166"/>
      <c r="B643" s="397" t="s">
        <v>187</v>
      </c>
      <c r="C643" s="269" t="s">
        <v>741</v>
      </c>
      <c r="D643" s="232">
        <v>1</v>
      </c>
      <c r="E643" s="300" t="s">
        <v>88</v>
      </c>
      <c r="F643" s="253"/>
      <c r="G643" s="253"/>
      <c r="H643" s="215">
        <f t="shared" si="22"/>
        <v>0</v>
      </c>
      <c r="I643" s="17"/>
    </row>
    <row r="644" spans="1:9" ht="12.75">
      <c r="A644" s="166"/>
      <c r="B644" s="397" t="s">
        <v>176</v>
      </c>
      <c r="C644" s="303" t="s">
        <v>742</v>
      </c>
      <c r="D644" s="232">
        <f>2</f>
        <v>2</v>
      </c>
      <c r="E644" s="300" t="s">
        <v>88</v>
      </c>
      <c r="F644" s="253"/>
      <c r="G644" s="253"/>
      <c r="H644" s="215">
        <f t="shared" si="22"/>
        <v>0</v>
      </c>
      <c r="I644" s="17"/>
    </row>
    <row r="645" spans="1:9" ht="12.75">
      <c r="A645" s="166"/>
      <c r="B645" s="397" t="s">
        <v>390</v>
      </c>
      <c r="C645" s="37" t="s">
        <v>743</v>
      </c>
      <c r="D645" s="68">
        <v>30</v>
      </c>
      <c r="E645" s="38" t="s">
        <v>92</v>
      </c>
      <c r="F645" s="253"/>
      <c r="G645" s="253"/>
      <c r="H645" s="215">
        <f t="shared" si="22"/>
        <v>0</v>
      </c>
      <c r="I645" s="17"/>
    </row>
    <row r="646" spans="1:9" ht="12.75">
      <c r="A646" s="166"/>
      <c r="B646" s="397" t="s">
        <v>391</v>
      </c>
      <c r="C646" s="37" t="s">
        <v>744</v>
      </c>
      <c r="D646" s="68">
        <v>40</v>
      </c>
      <c r="E646" s="38" t="s">
        <v>92</v>
      </c>
      <c r="F646" s="341"/>
      <c r="G646" s="341"/>
      <c r="H646" s="215">
        <f t="shared" si="22"/>
        <v>0</v>
      </c>
      <c r="I646" s="17"/>
    </row>
    <row r="647" spans="1:9" ht="12.75">
      <c r="A647" s="166"/>
      <c r="B647" s="397" t="s">
        <v>429</v>
      </c>
      <c r="C647" s="269" t="s">
        <v>745</v>
      </c>
      <c r="D647" s="232">
        <v>3</v>
      </c>
      <c r="E647" s="300" t="s">
        <v>477</v>
      </c>
      <c r="F647" s="253"/>
      <c r="G647" s="253"/>
      <c r="H647" s="215">
        <f t="shared" si="22"/>
        <v>0</v>
      </c>
      <c r="I647" s="17"/>
    </row>
    <row r="648" spans="1:9" ht="12.75">
      <c r="A648" s="166"/>
      <c r="B648" s="397" t="s">
        <v>392</v>
      </c>
      <c r="C648" s="269" t="s">
        <v>746</v>
      </c>
      <c r="D648" s="232">
        <v>12</v>
      </c>
      <c r="E648" s="300" t="s">
        <v>92</v>
      </c>
      <c r="F648" s="253"/>
      <c r="G648" s="253"/>
      <c r="H648" s="215">
        <f t="shared" si="22"/>
        <v>0</v>
      </c>
      <c r="I648" s="17"/>
    </row>
    <row r="649" spans="1:9" ht="38.25">
      <c r="A649" s="166"/>
      <c r="B649" s="397" t="s">
        <v>394</v>
      </c>
      <c r="C649" s="37" t="s">
        <v>747</v>
      </c>
      <c r="D649" s="68">
        <v>3</v>
      </c>
      <c r="E649" s="38" t="s">
        <v>92</v>
      </c>
      <c r="F649" s="341"/>
      <c r="G649" s="341"/>
      <c r="H649" s="215">
        <f t="shared" si="22"/>
        <v>0</v>
      </c>
      <c r="I649" s="17"/>
    </row>
    <row r="650" spans="1:9" ht="38.25">
      <c r="A650" s="166"/>
      <c r="B650" s="397" t="s">
        <v>395</v>
      </c>
      <c r="C650" s="37" t="s">
        <v>748</v>
      </c>
      <c r="D650" s="68">
        <v>20</v>
      </c>
      <c r="E650" s="38" t="s">
        <v>92</v>
      </c>
      <c r="F650" s="341"/>
      <c r="G650" s="341"/>
      <c r="H650" s="215">
        <f t="shared" si="22"/>
        <v>0</v>
      </c>
      <c r="I650" s="17"/>
    </row>
    <row r="651" spans="1:9" ht="25.5">
      <c r="A651" s="166"/>
      <c r="B651" s="397" t="s">
        <v>539</v>
      </c>
      <c r="C651" s="304" t="s">
        <v>749</v>
      </c>
      <c r="D651" s="305">
        <v>1</v>
      </c>
      <c r="E651" s="306" t="s">
        <v>88</v>
      </c>
      <c r="F651" s="253"/>
      <c r="G651" s="253"/>
      <c r="H651" s="215">
        <f t="shared" si="22"/>
        <v>0</v>
      </c>
      <c r="I651" s="17"/>
    </row>
    <row r="652" spans="1:9" ht="12.75">
      <c r="A652" s="166"/>
      <c r="B652" s="397" t="s">
        <v>543</v>
      </c>
      <c r="C652" s="304" t="s">
        <v>750</v>
      </c>
      <c r="D652" s="1">
        <v>1</v>
      </c>
      <c r="E652" s="2" t="s">
        <v>88</v>
      </c>
      <c r="F652" s="338"/>
      <c r="G652" s="338"/>
      <c r="H652" s="215">
        <f t="shared" si="22"/>
        <v>0</v>
      </c>
      <c r="I652" s="17"/>
    </row>
    <row r="653" spans="1:9" ht="12.75">
      <c r="A653" s="166"/>
      <c r="B653" s="397" t="s">
        <v>545</v>
      </c>
      <c r="C653" s="304" t="s">
        <v>751</v>
      </c>
      <c r="D653" s="1">
        <v>1</v>
      </c>
      <c r="E653" s="2" t="s">
        <v>88</v>
      </c>
      <c r="F653" s="338"/>
      <c r="G653" s="338"/>
      <c r="H653" s="215">
        <f t="shared" si="22"/>
        <v>0</v>
      </c>
      <c r="I653" s="17"/>
    </row>
    <row r="654" spans="1:9" ht="12.75">
      <c r="A654" s="166"/>
      <c r="B654" s="397" t="s">
        <v>547</v>
      </c>
      <c r="C654" s="304" t="s">
        <v>752</v>
      </c>
      <c r="D654" s="1">
        <v>1</v>
      </c>
      <c r="E654" s="2" t="s">
        <v>88</v>
      </c>
      <c r="F654" s="338"/>
      <c r="G654" s="338"/>
      <c r="H654" s="215">
        <f t="shared" si="22"/>
        <v>0</v>
      </c>
      <c r="I654" s="17"/>
    </row>
    <row r="655" spans="1:9" ht="12.75">
      <c r="A655" s="166"/>
      <c r="B655" s="397" t="s">
        <v>549</v>
      </c>
      <c r="C655" s="304" t="s">
        <v>753</v>
      </c>
      <c r="D655" s="1">
        <v>360</v>
      </c>
      <c r="E655" s="2" t="s">
        <v>92</v>
      </c>
      <c r="F655" s="338"/>
      <c r="G655" s="338"/>
      <c r="H655" s="215">
        <f t="shared" si="22"/>
        <v>0</v>
      </c>
      <c r="I655" s="17"/>
    </row>
    <row r="656" spans="1:9" ht="12.75">
      <c r="A656" s="166"/>
      <c r="B656" s="397" t="s">
        <v>551</v>
      </c>
      <c r="C656" s="304" t="s">
        <v>754</v>
      </c>
      <c r="D656" s="1">
        <v>16</v>
      </c>
      <c r="E656" s="2" t="s">
        <v>88</v>
      </c>
      <c r="F656" s="338"/>
      <c r="G656" s="338"/>
      <c r="H656" s="215">
        <f t="shared" si="22"/>
        <v>0</v>
      </c>
      <c r="I656" s="17"/>
    </row>
    <row r="657" spans="1:9" ht="12.75">
      <c r="A657" s="166"/>
      <c r="B657" s="397" t="s">
        <v>553</v>
      </c>
      <c r="C657" s="304" t="s">
        <v>755</v>
      </c>
      <c r="D657" s="1">
        <v>16</v>
      </c>
      <c r="E657" s="2" t="s">
        <v>88</v>
      </c>
      <c r="F657" s="338"/>
      <c r="G657" s="338"/>
      <c r="H657" s="215">
        <f t="shared" si="22"/>
        <v>0</v>
      </c>
      <c r="I657" s="17"/>
    </row>
    <row r="658" spans="1:9" ht="12.75">
      <c r="A658" s="166"/>
      <c r="B658" s="397" t="s">
        <v>656</v>
      </c>
      <c r="C658" s="337" t="s">
        <v>756</v>
      </c>
      <c r="D658" s="312">
        <v>13</v>
      </c>
      <c r="E658" s="2" t="s">
        <v>88</v>
      </c>
      <c r="F658" s="338"/>
      <c r="G658" s="338"/>
      <c r="H658" s="215">
        <f t="shared" si="22"/>
        <v>0</v>
      </c>
      <c r="I658" s="17"/>
    </row>
    <row r="659" spans="1:9" ht="25.5">
      <c r="A659" s="166"/>
      <c r="B659" s="397" t="s">
        <v>661</v>
      </c>
      <c r="C659" s="339" t="s">
        <v>757</v>
      </c>
      <c r="D659" s="340">
        <v>3</v>
      </c>
      <c r="E659" s="2" t="s">
        <v>88</v>
      </c>
      <c r="F659" s="341"/>
      <c r="G659" s="338"/>
      <c r="H659" s="215">
        <f t="shared" si="22"/>
        <v>0</v>
      </c>
      <c r="I659" s="17"/>
    </row>
    <row r="660" spans="1:9" ht="13.5" customHeight="1">
      <c r="A660" s="166"/>
      <c r="B660" s="397" t="s">
        <v>662</v>
      </c>
      <c r="C660" s="304" t="s">
        <v>758</v>
      </c>
      <c r="D660" s="1">
        <v>32</v>
      </c>
      <c r="E660" s="2" t="s">
        <v>759</v>
      </c>
      <c r="F660" s="338"/>
      <c r="G660" s="338"/>
      <c r="H660" s="215">
        <f t="shared" si="22"/>
        <v>0</v>
      </c>
      <c r="I660" s="17"/>
    </row>
    <row r="661" spans="1:9" ht="13.5" customHeight="1">
      <c r="A661" s="166"/>
      <c r="B661" s="397" t="s">
        <v>663</v>
      </c>
      <c r="C661" s="339" t="s">
        <v>760</v>
      </c>
      <c r="D661" s="340">
        <v>1</v>
      </c>
      <c r="E661" s="2" t="s">
        <v>88</v>
      </c>
      <c r="F661" s="341"/>
      <c r="G661" s="342"/>
      <c r="H661" s="215">
        <f t="shared" si="22"/>
        <v>0</v>
      </c>
      <c r="I661" s="17"/>
    </row>
    <row r="662" spans="1:9" ht="12.75">
      <c r="A662" s="166"/>
      <c r="B662" s="397" t="s">
        <v>664</v>
      </c>
      <c r="C662" s="339" t="s">
        <v>761</v>
      </c>
      <c r="D662" s="340">
        <v>16</v>
      </c>
      <c r="E662" s="2" t="s">
        <v>88</v>
      </c>
      <c r="F662" s="341"/>
      <c r="G662" s="342"/>
      <c r="H662" s="215">
        <f t="shared" si="22"/>
        <v>0</v>
      </c>
      <c r="I662" s="17"/>
    </row>
    <row r="663" spans="1:9" ht="12.75">
      <c r="A663" s="146"/>
      <c r="B663" s="420"/>
      <c r="C663" s="57" t="s">
        <v>198</v>
      </c>
      <c r="D663" s="47"/>
      <c r="E663" s="100"/>
      <c r="F663" s="91">
        <f>SUMPRODUCT(D638:D662,F638:F662)</f>
        <v>0</v>
      </c>
      <c r="G663" s="200">
        <f>SUMPRODUCT(D638:D662,G638:G662)</f>
        <v>0</v>
      </c>
      <c r="H663" s="212">
        <f>SUM(H638:H662)</f>
        <v>0</v>
      </c>
      <c r="I663" s="17"/>
    </row>
    <row r="664" spans="1:9" ht="13.5" customHeight="1">
      <c r="A664" s="147"/>
      <c r="B664" s="421" t="s">
        <v>166</v>
      </c>
      <c r="C664" s="53" t="s">
        <v>199</v>
      </c>
      <c r="D664" s="55"/>
      <c r="E664" s="56"/>
      <c r="F664" s="94"/>
      <c r="G664" s="185"/>
      <c r="H664" s="216"/>
      <c r="I664" s="17"/>
    </row>
    <row r="665" spans="1:16" s="85" customFormat="1" ht="13.5" customHeight="1">
      <c r="A665" s="166"/>
      <c r="B665" s="397">
        <v>1</v>
      </c>
      <c r="C665" s="70" t="s">
        <v>762</v>
      </c>
      <c r="D665" s="68">
        <v>103</v>
      </c>
      <c r="E665" s="38" t="s">
        <v>88</v>
      </c>
      <c r="F665" s="87" t="s">
        <v>100</v>
      </c>
      <c r="G665" s="341"/>
      <c r="H665" s="215">
        <f>SUM(F665,G665)*D665</f>
        <v>0</v>
      </c>
      <c r="I665" s="84"/>
      <c r="J665" s="16"/>
      <c r="K665" s="16"/>
      <c r="L665" s="16"/>
      <c r="M665" s="16"/>
      <c r="N665" s="16"/>
      <c r="O665" s="16"/>
      <c r="P665" s="16"/>
    </row>
    <row r="666" spans="1:9" s="85" customFormat="1" ht="13.5" customHeight="1">
      <c r="A666" s="166"/>
      <c r="B666" s="397">
        <v>2</v>
      </c>
      <c r="C666" s="70" t="s">
        <v>763</v>
      </c>
      <c r="D666" s="68">
        <v>16</v>
      </c>
      <c r="E666" s="38" t="s">
        <v>88</v>
      </c>
      <c r="F666" s="87" t="s">
        <v>100</v>
      </c>
      <c r="G666" s="341"/>
      <c r="H666" s="215">
        <f>SUM(F666,G666)*D666</f>
        <v>0</v>
      </c>
      <c r="I666" s="84"/>
    </row>
    <row r="667" spans="1:9" s="85" customFormat="1" ht="25.5">
      <c r="A667" s="166"/>
      <c r="B667" s="397">
        <v>3</v>
      </c>
      <c r="C667" s="70" t="s">
        <v>764</v>
      </c>
      <c r="D667" s="68">
        <v>275</v>
      </c>
      <c r="E667" s="38" t="s">
        <v>88</v>
      </c>
      <c r="F667" s="87" t="s">
        <v>100</v>
      </c>
      <c r="G667" s="341"/>
      <c r="H667" s="215">
        <f>SUM(F667,G667)*D667</f>
        <v>0</v>
      </c>
      <c r="I667" s="84"/>
    </row>
    <row r="668" spans="1:16" ht="12.75">
      <c r="A668" s="146"/>
      <c r="B668" s="420"/>
      <c r="C668" s="57" t="s">
        <v>200</v>
      </c>
      <c r="D668" s="47"/>
      <c r="E668" s="100"/>
      <c r="F668" s="91">
        <v>0</v>
      </c>
      <c r="G668" s="200">
        <f>SUMPRODUCT(D664:D667,G664:G667)</f>
        <v>0</v>
      </c>
      <c r="H668" s="212">
        <f>SUM(H665:H667)</f>
        <v>0</v>
      </c>
      <c r="I668" s="17"/>
      <c r="J668" s="85"/>
      <c r="K668" s="85"/>
      <c r="L668" s="85"/>
      <c r="M668" s="85"/>
      <c r="N668" s="85"/>
      <c r="O668" s="85"/>
      <c r="P668" s="85"/>
    </row>
    <row r="669" spans="1:9" ht="12.75">
      <c r="A669" s="147"/>
      <c r="B669" s="421" t="s">
        <v>42</v>
      </c>
      <c r="C669" s="53" t="s">
        <v>43</v>
      </c>
      <c r="D669" s="55"/>
      <c r="E669" s="56"/>
      <c r="F669" s="94"/>
      <c r="G669" s="185"/>
      <c r="H669" s="216"/>
      <c r="I669" s="17"/>
    </row>
    <row r="670" spans="1:9" ht="12.75">
      <c r="A670" s="166"/>
      <c r="B670" s="367">
        <v>1</v>
      </c>
      <c r="C670" s="368" t="s">
        <v>924</v>
      </c>
      <c r="D670" s="369"/>
      <c r="E670" s="370"/>
      <c r="F670" s="371"/>
      <c r="G670" s="371"/>
      <c r="H670" s="372"/>
      <c r="I670" s="17"/>
    </row>
    <row r="671" spans="1:9" ht="63.75">
      <c r="A671" s="166"/>
      <c r="B671" s="367" t="s">
        <v>78</v>
      </c>
      <c r="C671" s="373" t="s">
        <v>1045</v>
      </c>
      <c r="D671" s="369">
        <v>1</v>
      </c>
      <c r="E671" s="370" t="s">
        <v>476</v>
      </c>
      <c r="F671" s="474"/>
      <c r="G671" s="474"/>
      <c r="H671" s="215">
        <f aca="true" t="shared" si="23" ref="H671:H734">SUM(F671,G671)*D671</f>
        <v>0</v>
      </c>
      <c r="I671" s="17"/>
    </row>
    <row r="672" spans="1:9" ht="63.75">
      <c r="A672" s="166"/>
      <c r="B672" s="367" t="s">
        <v>94</v>
      </c>
      <c r="C672" s="373" t="s">
        <v>1046</v>
      </c>
      <c r="D672" s="369">
        <v>1</v>
      </c>
      <c r="E672" s="370" t="s">
        <v>476</v>
      </c>
      <c r="F672" s="474"/>
      <c r="G672" s="474"/>
      <c r="H672" s="215">
        <f t="shared" si="23"/>
        <v>0</v>
      </c>
      <c r="I672" s="17"/>
    </row>
    <row r="673" spans="1:9" ht="25.5">
      <c r="A673" s="166"/>
      <c r="B673" s="367" t="s">
        <v>95</v>
      </c>
      <c r="C673" s="374" t="s">
        <v>925</v>
      </c>
      <c r="D673" s="369">
        <v>1</v>
      </c>
      <c r="E673" s="370" t="s">
        <v>476</v>
      </c>
      <c r="F673" s="474"/>
      <c r="G673" s="474"/>
      <c r="H673" s="215">
        <f t="shared" si="23"/>
        <v>0</v>
      </c>
      <c r="I673" s="17"/>
    </row>
    <row r="674" spans="1:9" ht="25.5">
      <c r="A674" s="166"/>
      <c r="B674" s="367" t="s">
        <v>96</v>
      </c>
      <c r="C674" s="368" t="s">
        <v>926</v>
      </c>
      <c r="D674" s="369">
        <v>2</v>
      </c>
      <c r="E674" s="370" t="s">
        <v>476</v>
      </c>
      <c r="F674" s="474"/>
      <c r="G674" s="474"/>
      <c r="H674" s="215">
        <f t="shared" si="23"/>
        <v>0</v>
      </c>
      <c r="I674" s="17"/>
    </row>
    <row r="675" spans="1:9" ht="12.75">
      <c r="A675" s="166"/>
      <c r="B675" s="367" t="s">
        <v>187</v>
      </c>
      <c r="C675" s="375" t="s">
        <v>927</v>
      </c>
      <c r="D675" s="376">
        <v>3</v>
      </c>
      <c r="E675" s="377" t="s">
        <v>476</v>
      </c>
      <c r="F675" s="88"/>
      <c r="G675" s="88"/>
      <c r="H675" s="215">
        <f t="shared" si="23"/>
        <v>0</v>
      </c>
      <c r="I675" s="17"/>
    </row>
    <row r="676" spans="1:9" ht="12.75">
      <c r="A676" s="166"/>
      <c r="B676" s="367" t="s">
        <v>176</v>
      </c>
      <c r="C676" s="368" t="s">
        <v>928</v>
      </c>
      <c r="D676" s="369">
        <v>1</v>
      </c>
      <c r="E676" s="370" t="s">
        <v>476</v>
      </c>
      <c r="F676" s="474"/>
      <c r="G676" s="474"/>
      <c r="H676" s="215">
        <f t="shared" si="23"/>
        <v>0</v>
      </c>
      <c r="I676" s="17"/>
    </row>
    <row r="677" spans="1:9" ht="12.75">
      <c r="A677" s="166"/>
      <c r="B677" s="367">
        <v>2</v>
      </c>
      <c r="C677" s="368" t="s">
        <v>929</v>
      </c>
      <c r="D677" s="369"/>
      <c r="E677" s="370"/>
      <c r="F677" s="371"/>
      <c r="G677" s="371"/>
      <c r="H677" s="215"/>
      <c r="I677" s="17"/>
    </row>
    <row r="678" spans="1:9" ht="25.5">
      <c r="A678" s="166"/>
      <c r="B678" s="367" t="s">
        <v>93</v>
      </c>
      <c r="C678" s="368" t="s">
        <v>930</v>
      </c>
      <c r="D678" s="369">
        <v>2</v>
      </c>
      <c r="E678" s="370" t="s">
        <v>477</v>
      </c>
      <c r="F678" s="474"/>
      <c r="G678" s="474"/>
      <c r="H678" s="215">
        <f t="shared" si="23"/>
        <v>0</v>
      </c>
      <c r="I678" s="17"/>
    </row>
    <row r="679" spans="1:9" ht="25.5">
      <c r="A679" s="166"/>
      <c r="B679" s="367" t="s">
        <v>97</v>
      </c>
      <c r="C679" s="368" t="s">
        <v>931</v>
      </c>
      <c r="D679" s="369">
        <v>15</v>
      </c>
      <c r="E679" s="370" t="s">
        <v>477</v>
      </c>
      <c r="F679" s="474"/>
      <c r="G679" s="474"/>
      <c r="H679" s="215">
        <f t="shared" si="23"/>
        <v>0</v>
      </c>
      <c r="I679" s="17"/>
    </row>
    <row r="680" spans="1:9" ht="25.5">
      <c r="A680" s="166"/>
      <c r="B680" s="367" t="s">
        <v>101</v>
      </c>
      <c r="C680" s="368" t="s">
        <v>932</v>
      </c>
      <c r="D680" s="369">
        <v>32.5</v>
      </c>
      <c r="E680" s="370" t="s">
        <v>477</v>
      </c>
      <c r="F680" s="474"/>
      <c r="G680" s="474"/>
      <c r="H680" s="215">
        <f t="shared" si="23"/>
        <v>0</v>
      </c>
      <c r="I680" s="17"/>
    </row>
    <row r="681" spans="1:9" ht="25.5">
      <c r="A681" s="166"/>
      <c r="B681" s="367" t="s">
        <v>171</v>
      </c>
      <c r="C681" s="368" t="s">
        <v>933</v>
      </c>
      <c r="D681" s="369">
        <v>5.5</v>
      </c>
      <c r="E681" s="370" t="s">
        <v>477</v>
      </c>
      <c r="F681" s="474"/>
      <c r="G681" s="474"/>
      <c r="H681" s="215">
        <f t="shared" si="23"/>
        <v>0</v>
      </c>
      <c r="I681" s="17"/>
    </row>
    <row r="682" spans="1:9" ht="25.5">
      <c r="A682" s="166"/>
      <c r="B682" s="367" t="s">
        <v>232</v>
      </c>
      <c r="C682" s="368" t="s">
        <v>934</v>
      </c>
      <c r="D682" s="369">
        <v>12</v>
      </c>
      <c r="E682" s="370" t="s">
        <v>477</v>
      </c>
      <c r="F682" s="474"/>
      <c r="G682" s="474"/>
      <c r="H682" s="215">
        <f t="shared" si="23"/>
        <v>0</v>
      </c>
      <c r="I682" s="17"/>
    </row>
    <row r="683" spans="1:9" ht="25.5">
      <c r="A683" s="166"/>
      <c r="B683" s="367" t="s">
        <v>233</v>
      </c>
      <c r="C683" s="368" t="s">
        <v>935</v>
      </c>
      <c r="D683" s="369">
        <v>38</v>
      </c>
      <c r="E683" s="370" t="s">
        <v>477</v>
      </c>
      <c r="F683" s="474"/>
      <c r="G683" s="474"/>
      <c r="H683" s="215">
        <f t="shared" si="23"/>
        <v>0</v>
      </c>
      <c r="I683" s="17"/>
    </row>
    <row r="684" spans="1:9" ht="25.5">
      <c r="A684" s="166"/>
      <c r="B684" s="367" t="s">
        <v>323</v>
      </c>
      <c r="C684" s="368" t="s">
        <v>936</v>
      </c>
      <c r="D684" s="369">
        <v>39</v>
      </c>
      <c r="E684" s="370" t="s">
        <v>477</v>
      </c>
      <c r="F684" s="474"/>
      <c r="G684" s="474"/>
      <c r="H684" s="215">
        <f t="shared" si="23"/>
        <v>0</v>
      </c>
      <c r="I684" s="17"/>
    </row>
    <row r="685" spans="1:9" ht="25.5">
      <c r="A685" s="166"/>
      <c r="B685" s="367" t="s">
        <v>478</v>
      </c>
      <c r="C685" s="368" t="s">
        <v>937</v>
      </c>
      <c r="D685" s="369">
        <v>18.5</v>
      </c>
      <c r="E685" s="370" t="s">
        <v>477</v>
      </c>
      <c r="F685" s="474"/>
      <c r="G685" s="474"/>
      <c r="H685" s="215">
        <f t="shared" si="23"/>
        <v>0</v>
      </c>
      <c r="I685" s="17"/>
    </row>
    <row r="686" spans="1:9" ht="12.75">
      <c r="A686" s="166"/>
      <c r="B686" s="367" t="s">
        <v>479</v>
      </c>
      <c r="C686" s="368" t="s">
        <v>938</v>
      </c>
      <c r="D686" s="369">
        <v>12</v>
      </c>
      <c r="E686" s="370" t="s">
        <v>92</v>
      </c>
      <c r="F686" s="474"/>
      <c r="G686" s="474"/>
      <c r="H686" s="215">
        <f t="shared" si="23"/>
        <v>0</v>
      </c>
      <c r="I686" s="17"/>
    </row>
    <row r="687" spans="1:9" ht="12.75">
      <c r="A687" s="166"/>
      <c r="B687" s="367" t="s">
        <v>480</v>
      </c>
      <c r="C687" s="368" t="s">
        <v>939</v>
      </c>
      <c r="D687" s="369">
        <v>60</v>
      </c>
      <c r="E687" s="370" t="s">
        <v>92</v>
      </c>
      <c r="F687" s="474"/>
      <c r="G687" s="474"/>
      <c r="H687" s="215">
        <f t="shared" si="23"/>
        <v>0</v>
      </c>
      <c r="I687" s="17"/>
    </row>
    <row r="688" spans="1:9" ht="12.75">
      <c r="A688" s="166"/>
      <c r="B688" s="367" t="s">
        <v>481</v>
      </c>
      <c r="C688" s="368" t="s">
        <v>940</v>
      </c>
      <c r="D688" s="369">
        <v>25</v>
      </c>
      <c r="E688" s="370" t="s">
        <v>92</v>
      </c>
      <c r="F688" s="474"/>
      <c r="G688" s="474"/>
      <c r="H688" s="215">
        <f t="shared" si="23"/>
        <v>0</v>
      </c>
      <c r="I688" s="17"/>
    </row>
    <row r="689" spans="1:9" ht="12.75">
      <c r="A689" s="166"/>
      <c r="B689" s="367" t="s">
        <v>482</v>
      </c>
      <c r="C689" s="368" t="s">
        <v>941</v>
      </c>
      <c r="D689" s="369">
        <v>12</v>
      </c>
      <c r="E689" s="370" t="s">
        <v>92</v>
      </c>
      <c r="F689" s="474"/>
      <c r="G689" s="474"/>
      <c r="H689" s="215">
        <f t="shared" si="23"/>
        <v>0</v>
      </c>
      <c r="I689" s="17"/>
    </row>
    <row r="690" spans="1:9" ht="12.75">
      <c r="A690" s="166"/>
      <c r="B690" s="367" t="s">
        <v>483</v>
      </c>
      <c r="C690" s="368" t="s">
        <v>942</v>
      </c>
      <c r="D690" s="369">
        <v>8</v>
      </c>
      <c r="E690" s="370" t="s">
        <v>92</v>
      </c>
      <c r="F690" s="474"/>
      <c r="G690" s="474"/>
      <c r="H690" s="215">
        <f t="shared" si="23"/>
        <v>0</v>
      </c>
      <c r="I690" s="17"/>
    </row>
    <row r="691" spans="1:9" ht="12.75">
      <c r="A691" s="166"/>
      <c r="B691" s="367" t="s">
        <v>484</v>
      </c>
      <c r="C691" s="368" t="s">
        <v>943</v>
      </c>
      <c r="D691" s="369">
        <v>72</v>
      </c>
      <c r="E691" s="370" t="s">
        <v>92</v>
      </c>
      <c r="F691" s="474"/>
      <c r="G691" s="474"/>
      <c r="H691" s="215">
        <f t="shared" si="23"/>
        <v>0</v>
      </c>
      <c r="I691" s="17"/>
    </row>
    <row r="692" spans="1:9" ht="12.75">
      <c r="A692" s="166"/>
      <c r="B692" s="367" t="s">
        <v>485</v>
      </c>
      <c r="C692" s="368" t="s">
        <v>944</v>
      </c>
      <c r="D692" s="369">
        <v>15</v>
      </c>
      <c r="E692" s="370" t="s">
        <v>92</v>
      </c>
      <c r="F692" s="474"/>
      <c r="G692" s="474"/>
      <c r="H692" s="215">
        <f t="shared" si="23"/>
        <v>0</v>
      </c>
      <c r="I692" s="17"/>
    </row>
    <row r="693" spans="1:9" ht="12.75">
      <c r="A693" s="166"/>
      <c r="B693" s="367" t="s">
        <v>486</v>
      </c>
      <c r="C693" s="368" t="s">
        <v>945</v>
      </c>
      <c r="D693" s="369">
        <v>10</v>
      </c>
      <c r="E693" s="370" t="s">
        <v>92</v>
      </c>
      <c r="F693" s="474"/>
      <c r="G693" s="474"/>
      <c r="H693" s="215">
        <f t="shared" si="23"/>
        <v>0</v>
      </c>
      <c r="I693" s="17"/>
    </row>
    <row r="694" spans="1:9" ht="12.75">
      <c r="A694" s="166"/>
      <c r="B694" s="367" t="s">
        <v>487</v>
      </c>
      <c r="C694" s="368" t="s">
        <v>946</v>
      </c>
      <c r="D694" s="369">
        <v>8</v>
      </c>
      <c r="E694" s="370" t="s">
        <v>476</v>
      </c>
      <c r="F694" s="474"/>
      <c r="G694" s="474"/>
      <c r="H694" s="215">
        <f t="shared" si="23"/>
        <v>0</v>
      </c>
      <c r="I694" s="17"/>
    </row>
    <row r="695" spans="1:9" ht="25.5">
      <c r="A695" s="166"/>
      <c r="B695" s="367" t="s">
        <v>488</v>
      </c>
      <c r="C695" s="368" t="s">
        <v>947</v>
      </c>
      <c r="D695" s="369">
        <v>11</v>
      </c>
      <c r="E695" s="370" t="s">
        <v>87</v>
      </c>
      <c r="F695" s="474"/>
      <c r="G695" s="474"/>
      <c r="H695" s="215">
        <f t="shared" si="23"/>
        <v>0</v>
      </c>
      <c r="I695" s="17"/>
    </row>
    <row r="696" spans="1:9" ht="25.5">
      <c r="A696" s="166"/>
      <c r="B696" s="367" t="s">
        <v>599</v>
      </c>
      <c r="C696" s="368" t="s">
        <v>948</v>
      </c>
      <c r="D696" s="378">
        <v>22</v>
      </c>
      <c r="E696" s="379" t="s">
        <v>477</v>
      </c>
      <c r="F696" s="474"/>
      <c r="G696" s="474"/>
      <c r="H696" s="215">
        <f t="shared" si="23"/>
        <v>0</v>
      </c>
      <c r="I696" s="17"/>
    </row>
    <row r="697" spans="1:9" ht="12.75">
      <c r="A697" s="166"/>
      <c r="B697" s="367" t="s">
        <v>949</v>
      </c>
      <c r="C697" s="368" t="s">
        <v>950</v>
      </c>
      <c r="D697" s="369"/>
      <c r="E697" s="370"/>
      <c r="F697" s="371"/>
      <c r="G697" s="371"/>
      <c r="H697" s="215"/>
      <c r="I697" s="17"/>
    </row>
    <row r="698" spans="1:9" ht="12.75">
      <c r="A698" s="166"/>
      <c r="B698" s="367" t="s">
        <v>105</v>
      </c>
      <c r="C698" s="368" t="s">
        <v>951</v>
      </c>
      <c r="D698" s="369">
        <v>490</v>
      </c>
      <c r="E698" s="370" t="s">
        <v>477</v>
      </c>
      <c r="F698" s="474"/>
      <c r="G698" s="474"/>
      <c r="H698" s="215">
        <f t="shared" si="23"/>
        <v>0</v>
      </c>
      <c r="I698" s="17"/>
    </row>
    <row r="699" spans="1:9" ht="12.75">
      <c r="A699" s="166"/>
      <c r="B699" s="367" t="s">
        <v>219</v>
      </c>
      <c r="C699" s="368" t="s">
        <v>952</v>
      </c>
      <c r="D699" s="369">
        <v>590</v>
      </c>
      <c r="E699" s="370" t="s">
        <v>477</v>
      </c>
      <c r="F699" s="474"/>
      <c r="G699" s="474"/>
      <c r="H699" s="215">
        <f t="shared" si="23"/>
        <v>0</v>
      </c>
      <c r="I699" s="17"/>
    </row>
    <row r="700" spans="1:9" ht="12.75">
      <c r="A700" s="166"/>
      <c r="B700" s="367" t="s">
        <v>223</v>
      </c>
      <c r="C700" s="368" t="s">
        <v>953</v>
      </c>
      <c r="D700" s="369">
        <v>675</v>
      </c>
      <c r="E700" s="370" t="s">
        <v>477</v>
      </c>
      <c r="F700" s="474"/>
      <c r="G700" s="474"/>
      <c r="H700" s="215">
        <f t="shared" si="23"/>
        <v>0</v>
      </c>
      <c r="I700" s="17"/>
    </row>
    <row r="701" spans="1:9" ht="12.75">
      <c r="A701" s="166"/>
      <c r="B701" s="367" t="s">
        <v>387</v>
      </c>
      <c r="C701" s="368" t="s">
        <v>954</v>
      </c>
      <c r="D701" s="369">
        <v>235</v>
      </c>
      <c r="E701" s="370" t="s">
        <v>477</v>
      </c>
      <c r="F701" s="474"/>
      <c r="G701" s="474"/>
      <c r="H701" s="215">
        <f t="shared" si="23"/>
        <v>0</v>
      </c>
      <c r="I701" s="17"/>
    </row>
    <row r="702" spans="1:9" ht="12.75">
      <c r="A702" s="166"/>
      <c r="B702" s="367" t="s">
        <v>854</v>
      </c>
      <c r="C702" s="368" t="s">
        <v>955</v>
      </c>
      <c r="D702" s="369">
        <v>300</v>
      </c>
      <c r="E702" s="370" t="s">
        <v>87</v>
      </c>
      <c r="F702" s="474"/>
      <c r="G702" s="474"/>
      <c r="H702" s="215">
        <f t="shared" si="23"/>
        <v>0</v>
      </c>
      <c r="I702" s="17"/>
    </row>
    <row r="703" spans="1:9" ht="12.75">
      <c r="A703" s="166"/>
      <c r="B703" s="367" t="s">
        <v>859</v>
      </c>
      <c r="C703" s="368" t="s">
        <v>956</v>
      </c>
      <c r="D703" s="369">
        <v>36</v>
      </c>
      <c r="E703" s="370" t="s">
        <v>92</v>
      </c>
      <c r="F703" s="474"/>
      <c r="G703" s="474"/>
      <c r="H703" s="215">
        <f t="shared" si="23"/>
        <v>0</v>
      </c>
      <c r="I703" s="17"/>
    </row>
    <row r="704" spans="1:9" ht="12.75">
      <c r="A704" s="166"/>
      <c r="B704" s="367" t="s">
        <v>863</v>
      </c>
      <c r="C704" s="368" t="s">
        <v>957</v>
      </c>
      <c r="D704" s="369">
        <v>18</v>
      </c>
      <c r="E704" s="370" t="s">
        <v>92</v>
      </c>
      <c r="F704" s="474"/>
      <c r="G704" s="474"/>
      <c r="H704" s="215">
        <f t="shared" si="23"/>
        <v>0</v>
      </c>
      <c r="I704" s="17"/>
    </row>
    <row r="705" spans="1:9" ht="12.75">
      <c r="A705" s="166"/>
      <c r="B705" s="367" t="s">
        <v>866</v>
      </c>
      <c r="C705" s="368" t="s">
        <v>958</v>
      </c>
      <c r="D705" s="369">
        <v>30</v>
      </c>
      <c r="E705" s="370" t="s">
        <v>92</v>
      </c>
      <c r="F705" s="474"/>
      <c r="G705" s="474"/>
      <c r="H705" s="215">
        <f t="shared" si="23"/>
        <v>0</v>
      </c>
      <c r="I705" s="17"/>
    </row>
    <row r="706" spans="1:9" ht="25.5">
      <c r="A706" s="166"/>
      <c r="B706" s="367" t="s">
        <v>959</v>
      </c>
      <c r="C706" s="368" t="s">
        <v>960</v>
      </c>
      <c r="D706" s="369">
        <v>30</v>
      </c>
      <c r="E706" s="370" t="s">
        <v>92</v>
      </c>
      <c r="F706" s="474"/>
      <c r="G706" s="474"/>
      <c r="H706" s="215">
        <f t="shared" si="23"/>
        <v>0</v>
      </c>
      <c r="I706" s="17"/>
    </row>
    <row r="707" spans="1:9" ht="38.25">
      <c r="A707" s="166"/>
      <c r="B707" s="367" t="s">
        <v>961</v>
      </c>
      <c r="C707" s="368" t="s">
        <v>962</v>
      </c>
      <c r="D707" s="369">
        <v>11</v>
      </c>
      <c r="E707" s="370" t="s">
        <v>476</v>
      </c>
      <c r="F707" s="474"/>
      <c r="G707" s="474"/>
      <c r="H707" s="215">
        <f t="shared" si="23"/>
        <v>0</v>
      </c>
      <c r="I707" s="17"/>
    </row>
    <row r="708" spans="1:9" ht="51">
      <c r="A708" s="166"/>
      <c r="B708" s="367" t="s">
        <v>963</v>
      </c>
      <c r="C708" s="368" t="s">
        <v>964</v>
      </c>
      <c r="D708" s="369">
        <v>18</v>
      </c>
      <c r="E708" s="370" t="s">
        <v>476</v>
      </c>
      <c r="F708" s="474"/>
      <c r="G708" s="474"/>
      <c r="H708" s="215">
        <f t="shared" si="23"/>
        <v>0</v>
      </c>
      <c r="I708" s="17"/>
    </row>
    <row r="709" spans="1:9" ht="51">
      <c r="A709" s="166"/>
      <c r="B709" s="367" t="s">
        <v>965</v>
      </c>
      <c r="C709" s="368" t="s">
        <v>966</v>
      </c>
      <c r="D709" s="369">
        <v>9</v>
      </c>
      <c r="E709" s="370" t="s">
        <v>476</v>
      </c>
      <c r="F709" s="474"/>
      <c r="G709" s="474"/>
      <c r="H709" s="215">
        <f t="shared" si="23"/>
        <v>0</v>
      </c>
      <c r="I709" s="17"/>
    </row>
    <row r="710" spans="1:9" ht="38.25">
      <c r="A710" s="166"/>
      <c r="B710" s="367" t="s">
        <v>967</v>
      </c>
      <c r="C710" s="368" t="s">
        <v>968</v>
      </c>
      <c r="D710" s="369">
        <v>8</v>
      </c>
      <c r="E710" s="370" t="s">
        <v>476</v>
      </c>
      <c r="F710" s="474"/>
      <c r="G710" s="474"/>
      <c r="H710" s="215">
        <f t="shared" si="23"/>
        <v>0</v>
      </c>
      <c r="I710" s="17"/>
    </row>
    <row r="711" spans="1:9" ht="38.25">
      <c r="A711" s="166"/>
      <c r="B711" s="367" t="s">
        <v>969</v>
      </c>
      <c r="C711" s="368" t="s">
        <v>970</v>
      </c>
      <c r="D711" s="369">
        <v>9</v>
      </c>
      <c r="E711" s="370" t="s">
        <v>476</v>
      </c>
      <c r="F711" s="474"/>
      <c r="G711" s="474"/>
      <c r="H711" s="215">
        <f t="shared" si="23"/>
        <v>0</v>
      </c>
      <c r="I711" s="17"/>
    </row>
    <row r="712" spans="1:9" ht="38.25">
      <c r="A712" s="166"/>
      <c r="B712" s="367" t="s">
        <v>971</v>
      </c>
      <c r="C712" s="368" t="s">
        <v>972</v>
      </c>
      <c r="D712" s="369">
        <v>18</v>
      </c>
      <c r="E712" s="370" t="s">
        <v>476</v>
      </c>
      <c r="F712" s="474"/>
      <c r="G712" s="474"/>
      <c r="H712" s="215">
        <f t="shared" si="23"/>
        <v>0</v>
      </c>
      <c r="I712" s="17"/>
    </row>
    <row r="713" spans="1:9" ht="38.25">
      <c r="A713" s="166"/>
      <c r="B713" s="367" t="s">
        <v>973</v>
      </c>
      <c r="C713" s="368" t="s">
        <v>974</v>
      </c>
      <c r="D713" s="369">
        <v>11</v>
      </c>
      <c r="E713" s="370" t="s">
        <v>476</v>
      </c>
      <c r="F713" s="474"/>
      <c r="G713" s="474"/>
      <c r="H713" s="215">
        <f t="shared" si="23"/>
        <v>0</v>
      </c>
      <c r="I713" s="17"/>
    </row>
    <row r="714" spans="1:9" ht="38.25">
      <c r="A714" s="166"/>
      <c r="B714" s="367" t="s">
        <v>975</v>
      </c>
      <c r="C714" s="368" t="s">
        <v>976</v>
      </c>
      <c r="D714" s="369">
        <v>1</v>
      </c>
      <c r="E714" s="370" t="s">
        <v>476</v>
      </c>
      <c r="F714" s="474"/>
      <c r="G714" s="474"/>
      <c r="H714" s="215">
        <f t="shared" si="23"/>
        <v>0</v>
      </c>
      <c r="I714" s="17"/>
    </row>
    <row r="715" spans="1:9" ht="38.25">
      <c r="A715" s="166"/>
      <c r="B715" s="367" t="s">
        <v>977</v>
      </c>
      <c r="C715" s="368" t="s">
        <v>978</v>
      </c>
      <c r="D715" s="369">
        <v>1</v>
      </c>
      <c r="E715" s="370" t="s">
        <v>476</v>
      </c>
      <c r="F715" s="474"/>
      <c r="G715" s="474"/>
      <c r="H715" s="215">
        <f t="shared" si="23"/>
        <v>0</v>
      </c>
      <c r="I715" s="17"/>
    </row>
    <row r="716" spans="1:9" ht="29.25" customHeight="1">
      <c r="A716" s="166"/>
      <c r="B716" s="367" t="s">
        <v>979</v>
      </c>
      <c r="C716" s="368" t="s">
        <v>980</v>
      </c>
      <c r="D716" s="369">
        <v>2</v>
      </c>
      <c r="E716" s="370" t="s">
        <v>476</v>
      </c>
      <c r="F716" s="474"/>
      <c r="G716" s="474"/>
      <c r="H716" s="215">
        <f t="shared" si="23"/>
        <v>0</v>
      </c>
      <c r="I716" s="17"/>
    </row>
    <row r="717" spans="1:9" ht="25.5">
      <c r="A717" s="166"/>
      <c r="B717" s="367" t="s">
        <v>981</v>
      </c>
      <c r="C717" s="368" t="s">
        <v>982</v>
      </c>
      <c r="D717" s="369">
        <v>3</v>
      </c>
      <c r="E717" s="370" t="s">
        <v>476</v>
      </c>
      <c r="F717" s="474"/>
      <c r="G717" s="474"/>
      <c r="H717" s="215">
        <f t="shared" si="23"/>
        <v>0</v>
      </c>
      <c r="I717" s="17"/>
    </row>
    <row r="718" spans="1:9" ht="12.75">
      <c r="A718" s="166"/>
      <c r="B718" s="367" t="s">
        <v>983</v>
      </c>
      <c r="C718" s="368" t="s">
        <v>984</v>
      </c>
      <c r="D718" s="369">
        <v>1</v>
      </c>
      <c r="E718" s="370" t="s">
        <v>476</v>
      </c>
      <c r="F718" s="474"/>
      <c r="G718" s="474"/>
      <c r="H718" s="215">
        <f t="shared" si="23"/>
        <v>0</v>
      </c>
      <c r="I718" s="17"/>
    </row>
    <row r="719" spans="1:9" ht="25.5">
      <c r="A719" s="166"/>
      <c r="B719" s="367" t="s">
        <v>985</v>
      </c>
      <c r="C719" s="368" t="s">
        <v>986</v>
      </c>
      <c r="D719" s="369">
        <v>1</v>
      </c>
      <c r="E719" s="370" t="s">
        <v>476</v>
      </c>
      <c r="F719" s="474"/>
      <c r="G719" s="474"/>
      <c r="H719" s="215">
        <f t="shared" si="23"/>
        <v>0</v>
      </c>
      <c r="I719" s="17"/>
    </row>
    <row r="720" spans="1:9" ht="25.5">
      <c r="A720" s="166"/>
      <c r="B720" s="367" t="s">
        <v>987</v>
      </c>
      <c r="C720" s="368" t="s">
        <v>988</v>
      </c>
      <c r="D720" s="369">
        <v>1</v>
      </c>
      <c r="E720" s="370" t="s">
        <v>476</v>
      </c>
      <c r="F720" s="474"/>
      <c r="G720" s="474"/>
      <c r="H720" s="215">
        <f t="shared" si="23"/>
        <v>0</v>
      </c>
      <c r="I720" s="17"/>
    </row>
    <row r="721" spans="1:9" ht="12.75">
      <c r="A721" s="166"/>
      <c r="B721" s="367" t="s">
        <v>989</v>
      </c>
      <c r="C721" s="368" t="s">
        <v>990</v>
      </c>
      <c r="D721" s="369">
        <v>3</v>
      </c>
      <c r="E721" s="370" t="s">
        <v>476</v>
      </c>
      <c r="F721" s="474"/>
      <c r="G721" s="474"/>
      <c r="H721" s="215">
        <f t="shared" si="23"/>
        <v>0</v>
      </c>
      <c r="I721" s="17"/>
    </row>
    <row r="722" spans="1:9" ht="12.75">
      <c r="A722" s="166"/>
      <c r="B722" s="367" t="s">
        <v>991</v>
      </c>
      <c r="C722" s="368" t="s">
        <v>992</v>
      </c>
      <c r="D722" s="369">
        <v>25</v>
      </c>
      <c r="E722" s="370" t="s">
        <v>92</v>
      </c>
      <c r="F722" s="474"/>
      <c r="G722" s="474"/>
      <c r="H722" s="215">
        <f t="shared" si="23"/>
        <v>0</v>
      </c>
      <c r="I722" s="17"/>
    </row>
    <row r="723" spans="1:9" ht="12.75">
      <c r="A723" s="166"/>
      <c r="B723" s="367" t="s">
        <v>993</v>
      </c>
      <c r="C723" s="368" t="s">
        <v>994</v>
      </c>
      <c r="D723" s="369">
        <v>19</v>
      </c>
      <c r="E723" s="370" t="s">
        <v>476</v>
      </c>
      <c r="F723" s="474"/>
      <c r="G723" s="474"/>
      <c r="H723" s="215">
        <f t="shared" si="23"/>
        <v>0</v>
      </c>
      <c r="I723" s="17"/>
    </row>
    <row r="724" spans="1:9" ht="51">
      <c r="A724" s="166"/>
      <c r="B724" s="367" t="s">
        <v>995</v>
      </c>
      <c r="C724" s="380" t="s">
        <v>996</v>
      </c>
      <c r="D724" s="369">
        <v>6.5</v>
      </c>
      <c r="E724" s="370" t="s">
        <v>87</v>
      </c>
      <c r="F724" s="474"/>
      <c r="G724" s="474"/>
      <c r="H724" s="215">
        <f t="shared" si="23"/>
        <v>0</v>
      </c>
      <c r="I724" s="17"/>
    </row>
    <row r="725" spans="1:9" ht="12.75">
      <c r="A725" s="166"/>
      <c r="B725" s="367">
        <v>4</v>
      </c>
      <c r="C725" s="368" t="s">
        <v>997</v>
      </c>
      <c r="D725" s="369"/>
      <c r="E725" s="370"/>
      <c r="F725" s="371"/>
      <c r="G725" s="371"/>
      <c r="H725" s="215"/>
      <c r="I725" s="17"/>
    </row>
    <row r="726" spans="1:9" ht="25.5">
      <c r="A726" s="166"/>
      <c r="B726" s="367" t="s">
        <v>106</v>
      </c>
      <c r="C726" s="368" t="s">
        <v>998</v>
      </c>
      <c r="D726" s="369">
        <v>1</v>
      </c>
      <c r="E726" s="370" t="s">
        <v>476</v>
      </c>
      <c r="F726" s="474"/>
      <c r="G726" s="474"/>
      <c r="H726" s="215">
        <f t="shared" si="23"/>
        <v>0</v>
      </c>
      <c r="I726" s="17"/>
    </row>
    <row r="727" spans="1:9" ht="12.75">
      <c r="A727" s="166"/>
      <c r="B727" s="367" t="s">
        <v>250</v>
      </c>
      <c r="C727" s="368" t="s">
        <v>999</v>
      </c>
      <c r="D727" s="369">
        <v>1</v>
      </c>
      <c r="E727" s="370" t="s">
        <v>476</v>
      </c>
      <c r="F727" s="474"/>
      <c r="G727" s="474"/>
      <c r="H727" s="215">
        <f t="shared" si="23"/>
        <v>0</v>
      </c>
      <c r="I727" s="17"/>
    </row>
    <row r="728" spans="1:9" ht="12.75">
      <c r="A728" s="166"/>
      <c r="B728" s="367" t="s">
        <v>251</v>
      </c>
      <c r="C728" s="368" t="s">
        <v>1000</v>
      </c>
      <c r="D728" s="369">
        <v>1</v>
      </c>
      <c r="E728" s="370" t="s">
        <v>476</v>
      </c>
      <c r="F728" s="474"/>
      <c r="G728" s="474"/>
      <c r="H728" s="215">
        <f t="shared" si="23"/>
        <v>0</v>
      </c>
      <c r="I728" s="17"/>
    </row>
    <row r="729" spans="1:9" ht="12.75">
      <c r="A729" s="166"/>
      <c r="B729" s="367" t="s">
        <v>252</v>
      </c>
      <c r="C729" s="368" t="s">
        <v>1001</v>
      </c>
      <c r="D729" s="369">
        <v>1</v>
      </c>
      <c r="E729" s="370" t="s">
        <v>476</v>
      </c>
      <c r="F729" s="474"/>
      <c r="G729" s="474"/>
      <c r="H729" s="215">
        <f t="shared" si="23"/>
        <v>0</v>
      </c>
      <c r="I729" s="17"/>
    </row>
    <row r="730" spans="1:9" ht="12.75">
      <c r="A730" s="166"/>
      <c r="B730" s="367" t="s">
        <v>440</v>
      </c>
      <c r="C730" s="368" t="s">
        <v>1002</v>
      </c>
      <c r="D730" s="369">
        <v>2</v>
      </c>
      <c r="E730" s="370" t="s">
        <v>476</v>
      </c>
      <c r="F730" s="474"/>
      <c r="G730" s="474"/>
      <c r="H730" s="215">
        <f t="shared" si="23"/>
        <v>0</v>
      </c>
      <c r="I730" s="17"/>
    </row>
    <row r="731" spans="1:9" ht="12.75">
      <c r="A731" s="166"/>
      <c r="B731" s="367" t="s">
        <v>443</v>
      </c>
      <c r="C731" s="368" t="s">
        <v>1003</v>
      </c>
      <c r="D731" s="369">
        <v>65</v>
      </c>
      <c r="E731" s="370" t="s">
        <v>92</v>
      </c>
      <c r="F731" s="474"/>
      <c r="G731" s="474"/>
      <c r="H731" s="215">
        <f t="shared" si="23"/>
        <v>0</v>
      </c>
      <c r="I731" s="17"/>
    </row>
    <row r="732" spans="1:9" ht="12.75">
      <c r="A732" s="166"/>
      <c r="B732" s="367" t="s">
        <v>889</v>
      </c>
      <c r="C732" s="368" t="s">
        <v>1004</v>
      </c>
      <c r="D732" s="369">
        <v>180</v>
      </c>
      <c r="E732" s="370" t="s">
        <v>92</v>
      </c>
      <c r="F732" s="474"/>
      <c r="G732" s="474"/>
      <c r="H732" s="215">
        <f t="shared" si="23"/>
        <v>0</v>
      </c>
      <c r="I732" s="17"/>
    </row>
    <row r="733" spans="1:9" ht="12.75">
      <c r="A733" s="166"/>
      <c r="B733" s="367" t="s">
        <v>1005</v>
      </c>
      <c r="C733" s="368" t="s">
        <v>1006</v>
      </c>
      <c r="D733" s="369">
        <v>50</v>
      </c>
      <c r="E733" s="370" t="s">
        <v>92</v>
      </c>
      <c r="F733" s="474"/>
      <c r="G733" s="474"/>
      <c r="H733" s="215">
        <f t="shared" si="23"/>
        <v>0</v>
      </c>
      <c r="I733" s="17"/>
    </row>
    <row r="734" spans="1:9" ht="12.75">
      <c r="A734" s="166"/>
      <c r="B734" s="367" t="s">
        <v>1007</v>
      </c>
      <c r="C734" s="368" t="s">
        <v>1008</v>
      </c>
      <c r="D734" s="369">
        <v>100</v>
      </c>
      <c r="E734" s="370" t="s">
        <v>92</v>
      </c>
      <c r="F734" s="474"/>
      <c r="G734" s="474"/>
      <c r="H734" s="215">
        <f t="shared" si="23"/>
        <v>0</v>
      </c>
      <c r="I734" s="17"/>
    </row>
    <row r="735" spans="1:9" ht="12.75">
      <c r="A735" s="166"/>
      <c r="B735" s="367" t="s">
        <v>1009</v>
      </c>
      <c r="C735" s="368" t="s">
        <v>1010</v>
      </c>
      <c r="D735" s="369">
        <v>80</v>
      </c>
      <c r="E735" s="370" t="s">
        <v>92</v>
      </c>
      <c r="F735" s="474"/>
      <c r="G735" s="474"/>
      <c r="H735" s="215">
        <f aca="true" t="shared" si="24" ref="H735:H744">SUM(F735,G735)*D735</f>
        <v>0</v>
      </c>
      <c r="I735" s="17"/>
    </row>
    <row r="736" spans="1:9" ht="12.75">
      <c r="A736" s="166"/>
      <c r="B736" s="367">
        <v>5</v>
      </c>
      <c r="C736" s="380" t="s">
        <v>1011</v>
      </c>
      <c r="D736" s="369"/>
      <c r="E736" s="370"/>
      <c r="F736" s="371"/>
      <c r="G736" s="371"/>
      <c r="H736" s="215"/>
      <c r="I736" s="17"/>
    </row>
    <row r="737" spans="1:9" ht="25.5">
      <c r="A737" s="166"/>
      <c r="B737" s="367" t="s">
        <v>107</v>
      </c>
      <c r="C737" s="380" t="s">
        <v>1012</v>
      </c>
      <c r="D737" s="369">
        <v>11</v>
      </c>
      <c r="E737" s="370" t="s">
        <v>476</v>
      </c>
      <c r="F737" s="474"/>
      <c r="G737" s="474"/>
      <c r="H737" s="215">
        <f t="shared" si="24"/>
        <v>0</v>
      </c>
      <c r="I737" s="17"/>
    </row>
    <row r="738" spans="1:9" ht="12.75">
      <c r="A738" s="166"/>
      <c r="B738" s="367" t="s">
        <v>179</v>
      </c>
      <c r="C738" s="380" t="s">
        <v>1013</v>
      </c>
      <c r="D738" s="369">
        <v>3</v>
      </c>
      <c r="E738" s="370" t="s">
        <v>489</v>
      </c>
      <c r="F738" s="474"/>
      <c r="G738" s="474"/>
      <c r="H738" s="215">
        <f t="shared" si="24"/>
        <v>0</v>
      </c>
      <c r="I738" s="17"/>
    </row>
    <row r="739" spans="1:9" ht="25.5">
      <c r="A739" s="166"/>
      <c r="B739" s="367" t="s">
        <v>490</v>
      </c>
      <c r="C739" s="380" t="s">
        <v>1014</v>
      </c>
      <c r="D739" s="369">
        <v>2</v>
      </c>
      <c r="E739" s="370" t="s">
        <v>489</v>
      </c>
      <c r="F739" s="474"/>
      <c r="G739" s="474"/>
      <c r="H739" s="215">
        <f t="shared" si="24"/>
        <v>0</v>
      </c>
      <c r="I739" s="17"/>
    </row>
    <row r="740" spans="1:9" ht="25.5">
      <c r="A740" s="166"/>
      <c r="B740" s="367" t="s">
        <v>1015</v>
      </c>
      <c r="C740" s="380" t="s">
        <v>1016</v>
      </c>
      <c r="D740" s="369">
        <v>8</v>
      </c>
      <c r="E740" s="370" t="s">
        <v>92</v>
      </c>
      <c r="F740" s="474"/>
      <c r="G740" s="474"/>
      <c r="H740" s="215">
        <f t="shared" si="24"/>
        <v>0</v>
      </c>
      <c r="I740" s="17"/>
    </row>
    <row r="741" spans="1:9" ht="25.5">
      <c r="A741" s="166"/>
      <c r="B741" s="367" t="s">
        <v>1017</v>
      </c>
      <c r="C741" s="380" t="s">
        <v>1018</v>
      </c>
      <c r="D741" s="369">
        <v>42</v>
      </c>
      <c r="E741" s="370" t="s">
        <v>476</v>
      </c>
      <c r="F741" s="474"/>
      <c r="G741" s="474"/>
      <c r="H741" s="215">
        <f t="shared" si="24"/>
        <v>0</v>
      </c>
      <c r="I741" s="17"/>
    </row>
    <row r="742" spans="1:9" ht="25.5">
      <c r="A742" s="166"/>
      <c r="B742" s="367" t="s">
        <v>1019</v>
      </c>
      <c r="C742" s="380" t="s">
        <v>1020</v>
      </c>
      <c r="D742" s="369">
        <v>35</v>
      </c>
      <c r="E742" s="370" t="s">
        <v>477</v>
      </c>
      <c r="F742" s="474"/>
      <c r="G742" s="474"/>
      <c r="H742" s="215">
        <f t="shared" si="24"/>
        <v>0</v>
      </c>
      <c r="I742" s="17"/>
    </row>
    <row r="743" spans="1:9" ht="51">
      <c r="A743" s="166"/>
      <c r="B743" s="367" t="s">
        <v>1021</v>
      </c>
      <c r="C743" s="380" t="s">
        <v>1022</v>
      </c>
      <c r="D743" s="369">
        <v>1</v>
      </c>
      <c r="E743" s="370" t="s">
        <v>1023</v>
      </c>
      <c r="F743" s="474"/>
      <c r="G743" s="474"/>
      <c r="H743" s="215">
        <f t="shared" si="24"/>
        <v>0</v>
      </c>
      <c r="I743" s="17"/>
    </row>
    <row r="744" spans="1:9" ht="76.5">
      <c r="A744" s="166"/>
      <c r="B744" s="367" t="s">
        <v>1024</v>
      </c>
      <c r="C744" s="380" t="s">
        <v>1025</v>
      </c>
      <c r="D744" s="369">
        <v>1</v>
      </c>
      <c r="E744" s="370" t="s">
        <v>1023</v>
      </c>
      <c r="F744" s="474"/>
      <c r="G744" s="474"/>
      <c r="H744" s="215">
        <f t="shared" si="24"/>
        <v>0</v>
      </c>
      <c r="I744" s="17"/>
    </row>
    <row r="745" spans="1:9" ht="12.75">
      <c r="A745" s="146"/>
      <c r="B745" s="420"/>
      <c r="C745" s="59" t="s">
        <v>44</v>
      </c>
      <c r="D745" s="47"/>
      <c r="E745" s="100"/>
      <c r="F745" s="91">
        <f>SUMPRODUCT(D670:D744,F670:F744)</f>
        <v>0</v>
      </c>
      <c r="G745" s="200">
        <f>SUMPRODUCT(D670:D744,G670:G744)</f>
        <v>0</v>
      </c>
      <c r="H745" s="212">
        <f>SUM(H670:H744)</f>
        <v>0</v>
      </c>
      <c r="I745" s="17"/>
    </row>
    <row r="746" spans="1:9" ht="12.75">
      <c r="A746" s="175"/>
      <c r="B746" s="402"/>
      <c r="C746" s="60" t="s">
        <v>1054</v>
      </c>
      <c r="D746" s="61"/>
      <c r="E746" s="176"/>
      <c r="F746" s="95">
        <f>F276+F286+F337+F374+F447+F456+F565+F618+F636+F663+F668+F745</f>
        <v>0</v>
      </c>
      <c r="G746" s="217">
        <f>G276+G286+G337+G374+G447+G456+G565+G618+G636+G663+G668+G745</f>
        <v>0</v>
      </c>
      <c r="H746" s="221">
        <f>H276+H286+H337+H374+H447+H456+H565+H618+H636+H663+H668+H745</f>
        <v>0</v>
      </c>
      <c r="I746" s="79"/>
    </row>
    <row r="747" spans="1:16" s="290" customFormat="1" ht="25.5">
      <c r="A747" s="45"/>
      <c r="B747" s="389" t="s">
        <v>95</v>
      </c>
      <c r="C747" s="46" t="s">
        <v>1055</v>
      </c>
      <c r="D747" s="47"/>
      <c r="E747" s="100"/>
      <c r="F747" s="114"/>
      <c r="G747" s="178"/>
      <c r="H747" s="193"/>
      <c r="I747" s="289"/>
      <c r="J747" s="16"/>
      <c r="K747" s="16"/>
      <c r="L747" s="16"/>
      <c r="M747" s="16"/>
      <c r="N747" s="16"/>
      <c r="O747" s="16"/>
      <c r="P747" s="16"/>
    </row>
    <row r="748" spans="1:9" s="290" customFormat="1" ht="12.75">
      <c r="A748" s="321"/>
      <c r="B748" s="390" t="s">
        <v>89</v>
      </c>
      <c r="C748" s="314" t="s">
        <v>911</v>
      </c>
      <c r="D748" s="315"/>
      <c r="E748" s="313"/>
      <c r="F748" s="316"/>
      <c r="G748" s="316"/>
      <c r="H748" s="324"/>
      <c r="I748" s="289"/>
    </row>
    <row r="749" spans="1:9" s="290" customFormat="1" ht="12.75">
      <c r="A749" s="291"/>
      <c r="B749" s="393">
        <v>1</v>
      </c>
      <c r="C749" s="115" t="s">
        <v>104</v>
      </c>
      <c r="D749" s="7"/>
      <c r="E749" s="8"/>
      <c r="F749" s="93"/>
      <c r="G749" s="173"/>
      <c r="H749" s="195"/>
      <c r="I749" s="289"/>
    </row>
    <row r="750" spans="1:9" s="290" customFormat="1" ht="12.75">
      <c r="A750" s="291"/>
      <c r="B750" s="394" t="s">
        <v>78</v>
      </c>
      <c r="C750" s="115" t="s">
        <v>265</v>
      </c>
      <c r="D750" s="226">
        <v>20</v>
      </c>
      <c r="E750" s="8" t="s">
        <v>87</v>
      </c>
      <c r="F750" s="461"/>
      <c r="G750" s="465"/>
      <c r="H750" s="215">
        <f aca="true" t="shared" si="25" ref="H750:H767">SUM(F750,G750)*D750</f>
        <v>0</v>
      </c>
      <c r="I750" s="289"/>
    </row>
    <row r="751" spans="1:9" s="290" customFormat="1" ht="12.75">
      <c r="A751" s="291"/>
      <c r="B751" s="394" t="s">
        <v>94</v>
      </c>
      <c r="C751" s="115" t="s">
        <v>59</v>
      </c>
      <c r="D751" s="226">
        <v>200</v>
      </c>
      <c r="E751" s="8" t="s">
        <v>87</v>
      </c>
      <c r="F751" s="461"/>
      <c r="G751" s="465"/>
      <c r="H751" s="215">
        <f t="shared" si="25"/>
        <v>0</v>
      </c>
      <c r="I751" s="289"/>
    </row>
    <row r="752" spans="1:9" s="290" customFormat="1" ht="12.75">
      <c r="A752" s="291"/>
      <c r="B752" s="394">
        <v>2</v>
      </c>
      <c r="C752" s="5" t="s">
        <v>157</v>
      </c>
      <c r="D752" s="226"/>
      <c r="E752" s="8"/>
      <c r="F752" s="251"/>
      <c r="G752" s="252"/>
      <c r="H752" s="215"/>
      <c r="I752" s="289"/>
    </row>
    <row r="753" spans="1:9" s="290" customFormat="1" ht="12.75">
      <c r="A753" s="291"/>
      <c r="B753" s="430" t="s">
        <v>93</v>
      </c>
      <c r="C753" s="5" t="s">
        <v>1063</v>
      </c>
      <c r="D753" s="226">
        <v>5</v>
      </c>
      <c r="E753" s="8" t="s">
        <v>87</v>
      </c>
      <c r="F753" s="454"/>
      <c r="G753" s="455"/>
      <c r="H753" s="195">
        <f>SUM(F753,G753)*D753</f>
        <v>0</v>
      </c>
      <c r="I753" s="289"/>
    </row>
    <row r="754" spans="1:9" s="290" customFormat="1" ht="30.75" customHeight="1">
      <c r="A754" s="291"/>
      <c r="B754" s="391">
        <v>3</v>
      </c>
      <c r="C754" s="71" t="s">
        <v>1068</v>
      </c>
      <c r="D754" s="261">
        <v>1</v>
      </c>
      <c r="E754" s="38" t="s">
        <v>114</v>
      </c>
      <c r="F754" s="255" t="s">
        <v>100</v>
      </c>
      <c r="G754" s="254"/>
      <c r="H754" s="215">
        <f t="shared" si="25"/>
        <v>0</v>
      </c>
      <c r="I754" s="289"/>
    </row>
    <row r="755" spans="1:9" s="290" customFormat="1" ht="12.75">
      <c r="A755" s="291"/>
      <c r="B755" s="392">
        <v>4</v>
      </c>
      <c r="C755" s="357" t="s">
        <v>912</v>
      </c>
      <c r="D755" s="353"/>
      <c r="H755" s="215"/>
      <c r="I755" s="289"/>
    </row>
    <row r="756" spans="1:9" s="290" customFormat="1" ht="12.75">
      <c r="A756" s="291"/>
      <c r="B756" s="394" t="s">
        <v>106</v>
      </c>
      <c r="C756" s="15" t="s">
        <v>154</v>
      </c>
      <c r="D756" s="7"/>
      <c r="E756" s="8"/>
      <c r="F756" s="93"/>
      <c r="G756" s="173"/>
      <c r="H756" s="215"/>
      <c r="I756" s="289"/>
    </row>
    <row r="757" spans="1:9" s="290" customFormat="1" ht="12.75">
      <c r="A757" s="291"/>
      <c r="B757" s="394" t="s">
        <v>245</v>
      </c>
      <c r="C757" s="37" t="s">
        <v>1038</v>
      </c>
      <c r="D757" s="235">
        <v>1</v>
      </c>
      <c r="E757" s="119" t="s">
        <v>88</v>
      </c>
      <c r="F757" s="255" t="s">
        <v>100</v>
      </c>
      <c r="G757" s="284"/>
      <c r="H757" s="215">
        <f t="shared" si="25"/>
        <v>0</v>
      </c>
      <c r="I757" s="289"/>
    </row>
    <row r="758" spans="1:9" s="290" customFormat="1" ht="12.75">
      <c r="A758" s="291"/>
      <c r="B758" s="394" t="s">
        <v>242</v>
      </c>
      <c r="C758" s="37" t="s">
        <v>1039</v>
      </c>
      <c r="D758" s="235">
        <v>1</v>
      </c>
      <c r="E758" s="119" t="s">
        <v>88</v>
      </c>
      <c r="F758" s="283"/>
      <c r="G758" s="284"/>
      <c r="H758" s="215">
        <f t="shared" si="25"/>
        <v>0</v>
      </c>
      <c r="I758" s="289"/>
    </row>
    <row r="759" spans="1:9" s="290" customFormat="1" ht="12.75">
      <c r="A759" s="291"/>
      <c r="B759" s="394" t="s">
        <v>820</v>
      </c>
      <c r="C759" s="37" t="s">
        <v>1033</v>
      </c>
      <c r="D759" s="235">
        <v>1</v>
      </c>
      <c r="E759" s="119" t="s">
        <v>88</v>
      </c>
      <c r="F759" s="255" t="s">
        <v>100</v>
      </c>
      <c r="G759" s="284"/>
      <c r="H759" s="215">
        <f t="shared" si="25"/>
        <v>0</v>
      </c>
      <c r="I759" s="289"/>
    </row>
    <row r="760" spans="1:9" s="290" customFormat="1" ht="12.75">
      <c r="A760" s="291"/>
      <c r="B760" s="394" t="s">
        <v>821</v>
      </c>
      <c r="C760" s="37" t="s">
        <v>1040</v>
      </c>
      <c r="D760" s="235">
        <v>1</v>
      </c>
      <c r="E760" s="119" t="s">
        <v>88</v>
      </c>
      <c r="F760" s="283"/>
      <c r="G760" s="284"/>
      <c r="H760" s="215">
        <f t="shared" si="25"/>
        <v>0</v>
      </c>
      <c r="I760" s="289"/>
    </row>
    <row r="761" spans="1:9" s="290" customFormat="1" ht="12.75">
      <c r="A761" s="291"/>
      <c r="B761" s="394" t="s">
        <v>250</v>
      </c>
      <c r="C761" s="6" t="s">
        <v>155</v>
      </c>
      <c r="D761" s="7"/>
      <c r="E761" s="8"/>
      <c r="F761" s="93"/>
      <c r="G761" s="173"/>
      <c r="H761" s="215"/>
      <c r="I761" s="289"/>
    </row>
    <row r="762" spans="1:9" s="290" customFormat="1" ht="12.75">
      <c r="A762" s="291"/>
      <c r="B762" s="394" t="s">
        <v>438</v>
      </c>
      <c r="C762" s="37" t="s">
        <v>1035</v>
      </c>
      <c r="D762" s="235">
        <v>10</v>
      </c>
      <c r="E762" s="119" t="s">
        <v>88</v>
      </c>
      <c r="F762" s="248" t="s">
        <v>100</v>
      </c>
      <c r="G762" s="284"/>
      <c r="H762" s="215">
        <f t="shared" si="25"/>
        <v>0</v>
      </c>
      <c r="I762" s="289"/>
    </row>
    <row r="763" spans="1:9" s="290" customFormat="1" ht="12.75">
      <c r="A763" s="291"/>
      <c r="B763" s="394" t="s">
        <v>439</v>
      </c>
      <c r="C763" s="37" t="s">
        <v>1041</v>
      </c>
      <c r="D763" s="235">
        <v>10</v>
      </c>
      <c r="E763" s="119" t="s">
        <v>88</v>
      </c>
      <c r="F763" s="248" t="s">
        <v>100</v>
      </c>
      <c r="G763" s="284"/>
      <c r="H763" s="215">
        <f t="shared" si="25"/>
        <v>0</v>
      </c>
      <c r="I763" s="289"/>
    </row>
    <row r="764" spans="1:9" s="290" customFormat="1" ht="25.5">
      <c r="A764" s="291"/>
      <c r="B764" s="394" t="s">
        <v>1065</v>
      </c>
      <c r="C764" s="6" t="s">
        <v>921</v>
      </c>
      <c r="D764" s="226">
        <v>1</v>
      </c>
      <c r="E764" s="8" t="s">
        <v>88</v>
      </c>
      <c r="F764" s="257" t="s">
        <v>100</v>
      </c>
      <c r="G764" s="455"/>
      <c r="H764" s="215">
        <f t="shared" si="25"/>
        <v>0</v>
      </c>
      <c r="I764" s="289"/>
    </row>
    <row r="765" spans="1:9" s="290" customFormat="1" ht="12.75">
      <c r="A765" s="291"/>
      <c r="B765" s="393">
        <v>5</v>
      </c>
      <c r="C765" s="115" t="s">
        <v>143</v>
      </c>
      <c r="D765" s="7"/>
      <c r="E765" s="8"/>
      <c r="F765" s="93"/>
      <c r="G765" s="173"/>
      <c r="H765" s="215"/>
      <c r="I765" s="289"/>
    </row>
    <row r="766" spans="1:9" s="290" customFormat="1" ht="12.75">
      <c r="A766" s="288"/>
      <c r="B766" s="391" t="s">
        <v>107</v>
      </c>
      <c r="C766" s="115" t="s">
        <v>144</v>
      </c>
      <c r="D766" s="226">
        <v>400</v>
      </c>
      <c r="E766" s="8" t="s">
        <v>87</v>
      </c>
      <c r="F766" s="454"/>
      <c r="G766" s="455"/>
      <c r="H766" s="215">
        <f t="shared" si="25"/>
        <v>0</v>
      </c>
      <c r="I766" s="289"/>
    </row>
    <row r="767" spans="1:9" s="290" customFormat="1" ht="12.75">
      <c r="A767" s="323"/>
      <c r="B767" s="391" t="s">
        <v>179</v>
      </c>
      <c r="C767" s="115" t="s">
        <v>145</v>
      </c>
      <c r="D767" s="226">
        <v>400</v>
      </c>
      <c r="E767" s="8" t="s">
        <v>87</v>
      </c>
      <c r="F767" s="454"/>
      <c r="G767" s="455"/>
      <c r="H767" s="215">
        <f t="shared" si="25"/>
        <v>0</v>
      </c>
      <c r="I767" s="289"/>
    </row>
    <row r="768" spans="1:9" s="290" customFormat="1" ht="12.75">
      <c r="A768" s="358"/>
      <c r="B768" s="395"/>
      <c r="C768" s="317" t="s">
        <v>914</v>
      </c>
      <c r="D768" s="318"/>
      <c r="E768" s="319"/>
      <c r="F768" s="320">
        <f>SUMPRODUCT(F750:F767,D750:D767)</f>
        <v>0</v>
      </c>
      <c r="G768" s="320">
        <f>SUMPRODUCT(G750:G767,D750:D767)</f>
        <v>0</v>
      </c>
      <c r="H768" s="326">
        <f>SUM(H750:H767)</f>
        <v>0</v>
      </c>
      <c r="I768" s="289"/>
    </row>
    <row r="769" spans="1:9" s="290" customFormat="1" ht="25.5">
      <c r="A769" s="321"/>
      <c r="B769" s="390" t="s">
        <v>91</v>
      </c>
      <c r="C769" s="314" t="s">
        <v>917</v>
      </c>
      <c r="D769" s="315"/>
      <c r="E769" s="313"/>
      <c r="F769" s="316"/>
      <c r="G769" s="316"/>
      <c r="H769" s="324"/>
      <c r="I769" s="289"/>
    </row>
    <row r="770" spans="1:9" s="290" customFormat="1" ht="12.75">
      <c r="A770" s="325"/>
      <c r="B770" s="426">
        <v>1</v>
      </c>
      <c r="C770" s="80" t="s">
        <v>917</v>
      </c>
      <c r="D770" s="68"/>
      <c r="E770" s="298"/>
      <c r="F770" s="87"/>
      <c r="G770" s="299"/>
      <c r="H770" s="359"/>
      <c r="I770" s="289"/>
    </row>
    <row r="771" spans="1:9" s="290" customFormat="1" ht="25.5">
      <c r="A771" s="288"/>
      <c r="B771" s="397" t="s">
        <v>78</v>
      </c>
      <c r="C771" s="269" t="s">
        <v>922</v>
      </c>
      <c r="D771" s="226">
        <v>34</v>
      </c>
      <c r="E771" s="38" t="s">
        <v>88</v>
      </c>
      <c r="F771" s="248" t="s">
        <v>100</v>
      </c>
      <c r="G771" s="284"/>
      <c r="H771" s="215">
        <f>SUM(F771,G771)*D771</f>
        <v>0</v>
      </c>
      <c r="I771" s="289"/>
    </row>
    <row r="772" spans="1:9" s="290" customFormat="1" ht="12.75">
      <c r="A772" s="146"/>
      <c r="B772" s="395"/>
      <c r="C772" s="317" t="s">
        <v>200</v>
      </c>
      <c r="D772" s="318"/>
      <c r="E772" s="319"/>
      <c r="F772" s="320">
        <v>0</v>
      </c>
      <c r="G772" s="320">
        <f>G771*D771</f>
        <v>0</v>
      </c>
      <c r="H772" s="326">
        <f>SUM(H771:H771)</f>
        <v>0</v>
      </c>
      <c r="I772" s="289"/>
    </row>
    <row r="773" spans="1:9" s="290" customFormat="1" ht="25.5">
      <c r="A773" s="175"/>
      <c r="B773" s="402"/>
      <c r="C773" s="383" t="s">
        <v>1056</v>
      </c>
      <c r="D773" s="61"/>
      <c r="E773" s="176"/>
      <c r="F773" s="452">
        <f>F768+F772</f>
        <v>0</v>
      </c>
      <c r="G773" s="452">
        <f>G768+G772</f>
        <v>0</v>
      </c>
      <c r="H773" s="453">
        <f>H768+H772</f>
        <v>0</v>
      </c>
      <c r="I773" s="289"/>
    </row>
    <row r="774" spans="1:9" s="290" customFormat="1" ht="13.5" thickBot="1">
      <c r="A774" s="432"/>
      <c r="B774" s="433"/>
      <c r="C774" s="434" t="s">
        <v>1057</v>
      </c>
      <c r="D774" s="435"/>
      <c r="E774" s="436"/>
      <c r="F774" s="437">
        <f>F746+F95+F773</f>
        <v>0</v>
      </c>
      <c r="G774" s="437">
        <f>G746+G95+G773</f>
        <v>0</v>
      </c>
      <c r="H774" s="438">
        <f>H746+H95+H773</f>
        <v>0</v>
      </c>
      <c r="I774" s="289"/>
    </row>
    <row r="775" spans="1:8" ht="12.75">
      <c r="A775" s="33"/>
      <c r="B775" s="427"/>
      <c r="C775" s="34"/>
      <c r="D775" s="35"/>
      <c r="E775" s="36"/>
      <c r="F775" s="96"/>
      <c r="G775" s="186"/>
      <c r="H775" s="218"/>
    </row>
    <row r="776" spans="3:7" ht="12.75">
      <c r="C776" s="25"/>
      <c r="D776" s="18"/>
      <c r="E776" s="26"/>
      <c r="F776" s="97"/>
      <c r="G776" s="187"/>
    </row>
    <row r="777" spans="3:7" ht="12.75">
      <c r="C777" s="25"/>
      <c r="D777" s="18"/>
      <c r="E777" s="26"/>
      <c r="F777" s="97"/>
      <c r="G777" s="187"/>
    </row>
    <row r="778" spans="3:7" ht="12.75">
      <c r="C778" s="25"/>
      <c r="D778" s="18"/>
      <c r="E778" s="26"/>
      <c r="F778" s="97"/>
      <c r="G778" s="187"/>
    </row>
    <row r="779" spans="1:8" ht="12.75">
      <c r="A779" s="16"/>
      <c r="B779" s="429"/>
      <c r="C779" s="16"/>
      <c r="F779" s="98"/>
      <c r="G779" s="188"/>
      <c r="H779" s="188"/>
    </row>
    <row r="780" spans="1:8" ht="12.75">
      <c r="A780" s="16"/>
      <c r="B780" s="429"/>
      <c r="C780" s="16"/>
      <c r="F780" s="98"/>
      <c r="G780" s="188"/>
      <c r="H780" s="188"/>
    </row>
    <row r="781" spans="1:8" ht="12.75">
      <c r="A781" s="16"/>
      <c r="B781" s="429"/>
      <c r="C781" s="16"/>
      <c r="F781" s="98"/>
      <c r="G781" s="188"/>
      <c r="H781" s="188"/>
    </row>
    <row r="782" spans="1:8" ht="12.75">
      <c r="A782" s="16"/>
      <c r="B782" s="429"/>
      <c r="C782" s="16"/>
      <c r="F782" s="98"/>
      <c r="G782" s="188"/>
      <c r="H782" s="188"/>
    </row>
    <row r="783" spans="1:8" ht="12.75">
      <c r="A783" s="16"/>
      <c r="B783" s="429"/>
      <c r="C783" s="16"/>
      <c r="F783" s="98"/>
      <c r="G783" s="188"/>
      <c r="H783" s="188"/>
    </row>
    <row r="784" spans="1:8" ht="12.75">
      <c r="A784" s="16"/>
      <c r="B784" s="429"/>
      <c r="C784" s="16"/>
      <c r="F784" s="98"/>
      <c r="G784" s="188"/>
      <c r="H784" s="188"/>
    </row>
    <row r="785" spans="1:8" ht="12.75">
      <c r="A785" s="16"/>
      <c r="B785" s="429"/>
      <c r="C785" s="16"/>
      <c r="F785" s="98"/>
      <c r="G785" s="188"/>
      <c r="H785" s="188"/>
    </row>
    <row r="786" spans="1:8" ht="12.75">
      <c r="A786" s="16"/>
      <c r="B786" s="429"/>
      <c r="C786" s="16"/>
      <c r="F786" s="98"/>
      <c r="G786" s="188"/>
      <c r="H786" s="188"/>
    </row>
    <row r="787" spans="1:8" ht="12.75">
      <c r="A787" s="16"/>
      <c r="B787" s="429"/>
      <c r="C787" s="16"/>
      <c r="F787" s="98"/>
      <c r="G787" s="188"/>
      <c r="H787" s="188"/>
    </row>
    <row r="788" spans="1:8" ht="12.75">
      <c r="A788" s="16"/>
      <c r="B788" s="429"/>
      <c r="C788" s="16"/>
      <c r="F788" s="98"/>
      <c r="G788" s="188"/>
      <c r="H788" s="188"/>
    </row>
    <row r="789" spans="1:8" ht="12.75">
      <c r="A789" s="16"/>
      <c r="B789" s="429"/>
      <c r="C789" s="16"/>
      <c r="F789" s="98"/>
      <c r="G789" s="188"/>
      <c r="H789" s="188"/>
    </row>
    <row r="790" spans="1:7" ht="12.75">
      <c r="A790" s="16"/>
      <c r="B790" s="429"/>
      <c r="C790" s="16"/>
      <c r="F790" s="98"/>
      <c r="G790" s="188"/>
    </row>
    <row r="791" spans="1:7" ht="12.75">
      <c r="A791" s="16"/>
      <c r="B791" s="429"/>
      <c r="C791" s="16"/>
      <c r="F791" s="98"/>
      <c r="G791" s="188"/>
    </row>
    <row r="792" spans="1:7" ht="12.75">
      <c r="A792" s="16"/>
      <c r="B792" s="429"/>
      <c r="C792" s="16"/>
      <c r="F792" s="98"/>
      <c r="G792" s="188"/>
    </row>
    <row r="793" spans="1:7" ht="12.75">
      <c r="A793" s="16"/>
      <c r="B793" s="429"/>
      <c r="C793" s="16"/>
      <c r="F793" s="98"/>
      <c r="G793" s="188"/>
    </row>
  </sheetData>
  <sheetProtection password="C150" sheet="1"/>
  <mergeCells count="6">
    <mergeCell ref="A1:H1"/>
    <mergeCell ref="A8:H8"/>
    <mergeCell ref="C4:H4"/>
    <mergeCell ref="C5:H5"/>
    <mergeCell ref="C6:H6"/>
    <mergeCell ref="F10:G10"/>
  </mergeCells>
  <printOptions horizontalCentered="1"/>
  <pageMargins left="0.3937007874015748" right="0.11811023622047245" top="1.1023622047244095" bottom="0.9448818897637796" header="0.31496062992125984" footer="0.5905511811023623"/>
  <pageSetup fitToHeight="0" fitToWidth="1" horizontalDpi="600" verticalDpi="600" orientation="landscape" paperSize="9" scale="90" r:id="rId3"/>
  <headerFooter alignWithMargins="0">
    <oddHeader>&amp;L&amp;"MS Sans Serif,Negrito"&amp;12&amp;G
&amp;"Arial,Normal"&amp;9UNIDADE DE ENGENHARIA
Gerência de Projetos e Obras Civis
&amp;R&amp;"MS Sans Serif,Negrito"&amp;8
AG. SÃO GABRIEL/RS</oddHeader>
    <oddFooter>&amp;L&amp;8ÁREA:                                                       EXEC.:                                                          CONF.:                                                      AUTORIZ.:&amp;R&amp;8FORNECEDOR:        DATA: __/__/__   
&amp;F</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Ricardo Andrejew Ferreira</cp:lastModifiedBy>
  <cp:lastPrinted>2016-08-03T19:25:57Z</cp:lastPrinted>
  <dcterms:created xsi:type="dcterms:W3CDTF">2000-05-25T11:19:14Z</dcterms:created>
  <dcterms:modified xsi:type="dcterms:W3CDTF">2016-08-16T19:20:42Z</dcterms:modified>
  <cp:category/>
  <cp:version/>
  <cp:contentType/>
  <cp:contentStatus/>
</cp:coreProperties>
</file>